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5R1N750K\"/>
    </mc:Choice>
  </mc:AlternateContent>
  <xr:revisionPtr revIDLastSave="0" documentId="13_ncr:1_{21A71DF4-10E5-453B-9BBC-F539D3050A9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aslovna" sheetId="9" r:id="rId1"/>
    <sheet name="Sažetak" sheetId="8" r:id="rId2"/>
    <sheet name="Prihodi i rashodi-po ek.klasif." sheetId="14" r:id="rId3"/>
    <sheet name="Prihodi i rashodi -izvori fin." sheetId="6" r:id="rId4"/>
    <sheet name="Rashodi prema funk.klas." sheetId="11" r:id="rId5"/>
    <sheet name="Posebni dio" sheetId="13" r:id="rId6"/>
  </sheets>
  <calcPr calcId="179021"/>
</workbook>
</file>

<file path=xl/calcChain.xml><?xml version="1.0" encoding="utf-8"?>
<calcChain xmlns="http://schemas.openxmlformats.org/spreadsheetml/2006/main">
  <c r="F17" i="8" l="1"/>
  <c r="G17" i="8"/>
  <c r="H17" i="8"/>
  <c r="I17" i="8" s="1"/>
  <c r="J17" i="8" l="1"/>
  <c r="D37" i="6"/>
  <c r="D36" i="6"/>
  <c r="F6" i="14" l="1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5" i="14"/>
  <c r="F13" i="8"/>
  <c r="F14" i="8" s="1"/>
  <c r="F18" i="8" s="1"/>
  <c r="C38" i="14"/>
  <c r="B38" i="14"/>
  <c r="D38" i="14"/>
  <c r="D31" i="6" l="1"/>
  <c r="D11" i="6"/>
  <c r="D7" i="6"/>
  <c r="B27" i="6"/>
  <c r="B19" i="6"/>
  <c r="C36" i="6" l="1"/>
  <c r="C37" i="6"/>
  <c r="J12" i="8"/>
  <c r="I12" i="8"/>
  <c r="D19" i="6" l="1"/>
  <c r="D27" i="6"/>
  <c r="F9" i="11" l="1"/>
  <c r="F10" i="11"/>
  <c r="E9" i="11"/>
  <c r="E10" i="11"/>
  <c r="B36" i="6" l="1"/>
  <c r="B37" i="6"/>
  <c r="F35" i="6"/>
  <c r="E35" i="6"/>
  <c r="F34" i="6"/>
  <c r="E34" i="6"/>
  <c r="F33" i="6"/>
  <c r="E33" i="6"/>
  <c r="F31" i="6"/>
  <c r="E31" i="6"/>
  <c r="F30" i="6"/>
  <c r="E30" i="6"/>
  <c r="F29" i="6"/>
  <c r="E29" i="6"/>
  <c r="F27" i="6"/>
  <c r="E27" i="6"/>
  <c r="F26" i="6"/>
  <c r="E26" i="6"/>
  <c r="F25" i="6"/>
  <c r="E25" i="6"/>
  <c r="F23" i="6"/>
  <c r="E23" i="6"/>
  <c r="F22" i="6"/>
  <c r="E22" i="6"/>
  <c r="F21" i="6"/>
  <c r="E21" i="6"/>
  <c r="F19" i="6"/>
  <c r="E19" i="6"/>
  <c r="F18" i="6"/>
  <c r="E18" i="6"/>
  <c r="F17" i="6"/>
  <c r="E17" i="6"/>
  <c r="F15" i="6"/>
  <c r="E15" i="6"/>
  <c r="F14" i="6"/>
  <c r="E14" i="6"/>
  <c r="F13" i="6"/>
  <c r="E13" i="6"/>
  <c r="F11" i="6"/>
  <c r="E11" i="6"/>
  <c r="F10" i="6"/>
  <c r="E10" i="6"/>
  <c r="F9" i="6"/>
  <c r="E9" i="6"/>
  <c r="F7" i="6"/>
  <c r="E7" i="6"/>
  <c r="F6" i="6"/>
  <c r="E6" i="6"/>
  <c r="F5" i="6"/>
  <c r="E5" i="6"/>
  <c r="H13" i="8" l="1"/>
  <c r="J16" i="8" l="1"/>
  <c r="I16" i="8"/>
  <c r="I15" i="8"/>
  <c r="J15" i="8"/>
  <c r="J13" i="8"/>
  <c r="I13" i="8"/>
  <c r="H14" i="8"/>
  <c r="H18" i="8" s="1"/>
  <c r="F8" i="11"/>
  <c r="G14" i="8"/>
  <c r="J14" i="8" l="1"/>
  <c r="I14" i="8"/>
  <c r="E8" i="11"/>
  <c r="F7" i="11" l="1"/>
  <c r="E7" i="11"/>
  <c r="E6" i="11" l="1"/>
  <c r="F6" i="11"/>
  <c r="F37" i="6" l="1"/>
  <c r="E37" i="6"/>
  <c r="E36" i="6"/>
  <c r="F36" i="6" l="1"/>
</calcChain>
</file>

<file path=xl/sharedStrings.xml><?xml version="1.0" encoding="utf-8"?>
<sst xmlns="http://schemas.openxmlformats.org/spreadsheetml/2006/main" count="611" uniqueCount="242">
  <si>
    <t>6 Prihodi poslovanja</t>
  </si>
  <si>
    <t>64 Prihodi od imovine</t>
  </si>
  <si>
    <t>641 Prihodi od financijske imovine</t>
  </si>
  <si>
    <t>6413 Kamate na oročena sredstva i depozite po viđenju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</si>
  <si>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</si>
  <si>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</si>
  <si>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</si>
  <si>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</si>
  <si>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</si>
  <si>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</si>
  <si>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</si>
  <si>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SVEUKUPNO PRIHODI</t>
  </si>
  <si>
    <t>3 Rashodi poslovanja</t>
  </si>
  <si>
    <t>31 Rashodi za zaposlene</t>
  </si>
  <si>
    <t>3111 Plaće za redovan rad</t>
  </si>
  <si>
    <t>312 Ostali rashodi za zaposlene</t>
  </si>
  <si>
    <t>3121 Ostali rashodi za zaposlene</t>
  </si>
  <si>
    <t>313 Doprinosi na plaće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</si>
  <si>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</si>
  <si>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</si>
  <si>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</si>
  <si>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</si>
  <si>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</si>
  <si>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</si>
  <si>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</si>
  <si>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</si>
  <si>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</si>
  <si>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</si>
  <si>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</si>
  <si>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</si>
  <si>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</si>
  <si>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</si>
  <si>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</si>
  <si>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</si>
  <si>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</si>
  <si>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</si>
  <si>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</si>
  <si>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</si>
  <si>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</si>
  <si>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</si>
  <si>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</si>
  <si>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</si>
  <si>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</si>
  <si>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</si>
  <si>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</si>
  <si>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</si>
  <si>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</si>
  <si>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</si>
  <si>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</si>
  <si>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</si>
  <si>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</si>
  <si>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</si>
  <si>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4226 Sportska i glazbena oprema</t>
  </si>
  <si>
    <t>424 Knjige, umjetnička djela i ostale izložbene vrijednosti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</si>
  <si>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</si>
  <si>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</si>
  <si>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</si>
  <si>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</si>
  <si>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</si>
  <si>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RASHODI UKUPNO</t>
  </si>
  <si>
    <t>381 Tekuće donacije</t>
  </si>
  <si>
    <t>II. POSEBNI DIO</t>
  </si>
  <si>
    <t>18055 DECENTRALIZIRANE FUNKCIJE - IZNAD MINIMALNOG FINANCIJSKOG STANDARDA</t>
  </si>
  <si>
    <t>18056 KAPITALNO ULAGANJE U ŠKOLSTVO - MINIMALNI FINANCIJSKI STANDARD</t>
  </si>
  <si>
    <t>IZVRŠENJE PRIHODA I RASHODA PREMA IZVORIMA FINANCIRANJA</t>
  </si>
  <si>
    <t>Brojčana oznaka i naziv izvora financiranja</t>
  </si>
  <si>
    <t>Prihodi</t>
  </si>
  <si>
    <t>Rashodi</t>
  </si>
  <si>
    <t>Razlika</t>
  </si>
  <si>
    <t>UKUPNO PRIHODI</t>
  </si>
  <si>
    <t>UKUPNO RASHODI</t>
  </si>
  <si>
    <t>IZVRŠENJE PRIHODA I RASHODA PREMA EKONOMSKOJ KLASIFIKACIJI</t>
  </si>
  <si>
    <t>Konto</t>
  </si>
  <si>
    <t>3293 Reprezentacija</t>
  </si>
  <si>
    <t>IZVJEŠTAJ O RASHODIMA PREMA FUNKCIJSKOJ KLASIFIKACIJI</t>
  </si>
  <si>
    <t>BROJČANA OZNAKA I NAZIV</t>
  </si>
  <si>
    <t>INDEKS</t>
  </si>
  <si>
    <t>INDEKS**</t>
  </si>
  <si>
    <t>Funk. klas: 0 Javnost</t>
  </si>
  <si>
    <t>Funk. klas: 09 OBRAZOVANJE</t>
  </si>
  <si>
    <t>Funk. klas: 091 Predškolsko i osnovno obrazovanje</t>
  </si>
  <si>
    <t>Funk. klas: 096 Dodatne usluge u obrazovanju</t>
  </si>
  <si>
    <t>I. OPĆI DIO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</si>
  <si>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</si>
  <si>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</si>
  <si>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</si>
  <si>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</si>
  <si>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</si>
  <si>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</si>
  <si>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</si>
  <si>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RAZLIKA - VIŠAK / MANJAK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</si>
  <si>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</si>
  <si>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</si>
  <si>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</si>
  <si>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</si>
  <si>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r>
      <rPr>
        <b/>
        <sz val="18"/>
        <color theme="1"/>
        <rFont val="Calibri"/>
        <family val="2"/>
        <charset val="238"/>
        <scheme val="minor"/>
      </rPr>
      <t>OSNOVNA ŠKOLA MONTOVJERNA</t>
    </r>
    <r>
      <rPr>
        <sz val="11"/>
        <color theme="1"/>
        <rFont val="Calibri"/>
        <family val="2"/>
        <charset val="238"/>
        <scheme val="minor"/>
      </rPr>
      <t xml:space="preserve">
Vladka Mačeka 11</t>
    </r>
    <r>
      <rPr>
        <i/>
        <sz val="11"/>
        <color theme="1"/>
        <rFont val="Calibri"/>
        <family val="2"/>
        <charset val="238"/>
        <scheme val="minor"/>
      </rPr>
      <t xml:space="preserve"> | 20 000 Dubrovnik | e-mail: tajnistvo@os-montovjerna-du.skole.hr
Tel: 020/325-587| OIB: 51168714897 | ŠIFRA: 19-018-010
REPUBLIKA HRVATSKA | DUBROVAČKO-NERETVANSKA ŽUPANIJA | GRAD DUBROVNIK
_______________________________________________________________________
</t>
    </r>
  </si>
  <si>
    <t>OSTVARENJE/IZVRŠENJE 
01.01.2024. - 30.06.2024.</t>
  </si>
  <si>
    <t>Izvor 11 - Opći prihodi i primici</t>
  </si>
  <si>
    <t>SVEUKUPNO</t>
  </si>
  <si>
    <t>51378 OŠ MONTOVJERNA</t>
  </si>
  <si>
    <t>18054001 MATERIJALNI I FINANCIJSKI RASHODI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</si>
  <si>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</si>
  <si>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</si>
  <si>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</si>
  <si>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</si>
  <si>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</si>
  <si>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</si>
  <si>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</si>
  <si>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</si>
  <si>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32242 Materijal i dijelovi za tekuće i investicijsko održavanje postrojenja i opreme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</si>
  <si>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</si>
  <si>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</si>
  <si>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</si>
  <si>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</si>
  <si>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32322 Usluge tekućeg i investicijskog održavanja postrojenja i opreme</t>
  </si>
  <si>
    <t>32341 Opskrba vodom</t>
  </si>
  <si>
    <t>32342 Iznošenje i odvoz smeća</t>
  </si>
  <si>
    <t>32349 Ostale komunalne usluge</t>
  </si>
  <si>
    <t>32361 Obvezni i preventivni zdravstveni pregledi zaposlenika</t>
  </si>
  <si>
    <t>32371 Autorski honorari</t>
  </si>
  <si>
    <t>32373 Usluge odvjetnika i pravnog savjetovanja</t>
  </si>
  <si>
    <t>32379 Ostale intelektualne usluge</t>
  </si>
  <si>
    <t>32381 Usluge ažuriranja računalnih baza</t>
  </si>
  <si>
    <t>32389 Ostale računalne usluge</t>
  </si>
  <si>
    <t>32396 Usluge čuvanja imovine i osoba</t>
  </si>
  <si>
    <t>32922 Premije osiguranja ostale imovine</t>
  </si>
  <si>
    <t>32931 Reprezentacija</t>
  </si>
  <si>
    <t>3294 Članarine</t>
  </si>
  <si>
    <t>32941 Tuzemne članarine</t>
  </si>
  <si>
    <t>32959 Ostale pristojbe i naknade</t>
  </si>
  <si>
    <t>32999 Ostali nespomenuti rashodi poslovanja</t>
  </si>
  <si>
    <t>34312 Usluge platnog prometa</t>
  </si>
  <si>
    <t>18054004 REDOVNA DJELATNOST OSNOVNOG OBRAZOVANJA</t>
  </si>
  <si>
    <t>311 Plaće</t>
  </si>
  <si>
    <t>31111 Plaće za zaposlene</t>
  </si>
  <si>
    <t>31212 Nagrade</t>
  </si>
  <si>
    <t>31213 Darovi</t>
  </si>
  <si>
    <t>31215 Naknade za bolest, invalidnost i smrtni slučaj</t>
  </si>
  <si>
    <t>31216 Regres za godišnji odmor</t>
  </si>
  <si>
    <t>31219 Ostali nenavedeni rashodi za zaposlene</t>
  </si>
  <si>
    <t>3132 Doprinos za zdravstveno osiguranje</t>
  </si>
  <si>
    <t>31321 Doprinosi za obvezno zdravstveno osiguranje</t>
  </si>
  <si>
    <t>32121 Naknade za prijevoz na posao i s posla</t>
  </si>
  <si>
    <t>32955 Novčana naknada poslodavca zbog nezapošljavanja osoba s invaliditetom</t>
  </si>
  <si>
    <t>18055002 OSTALI PROJEKTI U OSNOVNOM ŠKOLSTVU</t>
  </si>
  <si>
    <t>Izvor: 11 Opći prihodi i primici</t>
  </si>
  <si>
    <t>32231 Električna energija</t>
  </si>
  <si>
    <t>37221 Sufinanciranje cijene prijevoza</t>
  </si>
  <si>
    <t>32112 Dnevnice za službeni put u inozemstvu</t>
  </si>
  <si>
    <t>32114 Naknade za smještaj na službenom putu u inozemstvu</t>
  </si>
  <si>
    <t>32116 Naknade za prijevoz na službenom putu u inozemstvu</t>
  </si>
  <si>
    <t>32219 Ostali materijal za potrebe redovnog poslovanja</t>
  </si>
  <si>
    <t>32224 Namirnice</t>
  </si>
  <si>
    <t>32321 Usluge tekućeg i investicijskog održavanja građevinskih objekata</t>
  </si>
  <si>
    <t>37224 Prehrana</t>
  </si>
  <si>
    <t>37229 Ostale naknade iz proračuna u naravi</t>
  </si>
  <si>
    <t>38 Rashodi za donacije, kazne, naknade šteta i kapitalne pomoći</t>
  </si>
  <si>
    <t>3812 Tekuće donacije u naravi</t>
  </si>
  <si>
    <t>38129 Ostale tekuće donacije u naravi</t>
  </si>
  <si>
    <t>42261 Sportska oprema</t>
  </si>
  <si>
    <t>Izvor: 99 Višak/manjak prihoda proračunskih korisnika</t>
  </si>
  <si>
    <t>18055006 PRODUŽENI BORAVAK</t>
  </si>
  <si>
    <t>32226 Lijekovi</t>
  </si>
  <si>
    <t>32343 Deratizacija i dezinsekcija</t>
  </si>
  <si>
    <t>32363 Laboratorijske usluge</t>
  </si>
  <si>
    <t>32391 Grafičke i tiskarske usluge, usluge kopiranja i uvezivanja i slično</t>
  </si>
  <si>
    <t>32392 Film i izrada fotografija</t>
  </si>
  <si>
    <t>18055009 UČENIČKA NATJECANJA OSNOVNIH ŠKOLA</t>
  </si>
  <si>
    <t>32399 Ostale nespomenute usluge</t>
  </si>
  <si>
    <t>3291 Naknade za rad predstavničkih i izvršnih tijela, povjerenstava i slično</t>
  </si>
  <si>
    <t>32912 Naknade članovima povjerenstava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</si>
  <si>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</si>
  <si>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</si>
  <si>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</si>
  <si>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</si>
  <si>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32372 Ugovori o djelu</t>
  </si>
  <si>
    <t>18055039 NABAVA ŠKOLSKIH UDŽBENIKA</t>
  </si>
  <si>
    <t>4241 Knjige u knjižnicama</t>
  </si>
  <si>
    <t>42411 Knjige u knjižnici</t>
  </si>
  <si>
    <t>18055040 SHEMA ŠKOLSKOG VOĆA</t>
  </si>
  <si>
    <t>18055043 PREHRANA ZA UČENIKE U OSNOVNIM ŠKOLAMA</t>
  </si>
  <si>
    <t>18056002 ŠKOLSKA OPREMA</t>
  </si>
  <si>
    <t>42211 Računala i računalna oprema</t>
  </si>
  <si>
    <t>42212 Uredski namještaj</t>
  </si>
  <si>
    <t>4223 Oprema za održavanje i zaštitu</t>
  </si>
  <si>
    <t>42239 Ostala oprema za održavanje i zaštitu</t>
  </si>
  <si>
    <t>4225 Instrumenti, uređaji i strojevi</t>
  </si>
  <si>
    <t>42259 Ostali instrumenti, uređaji i strojevi</t>
  </si>
  <si>
    <t xml:space="preserve">Izvršenje rashoda i izdataka po ekonomskoj i programskoj klasifikaciji i izvorima financiranja za razdoblje 01.01.2025. - 30.06.2025. </t>
  </si>
  <si>
    <t>Račun/Vrsta rashoda(izdataka)</t>
  </si>
  <si>
    <t>PLAN 2025.</t>
  </si>
  <si>
    <t>OSTVARENJE/IZVRŠENJE 
01.01.2025. - 30.06.2025.</t>
  </si>
  <si>
    <t>Index (3/2)</t>
  </si>
  <si>
    <t xml:space="preserve">Osnovnoškolsko obazovanje </t>
  </si>
  <si>
    <t>18054 DECENTRALIZIRANE FUNKCIJE- MINIMALNI FINANCIJSKI STANDARD</t>
  </si>
  <si>
    <t>32242 Materijal i dijelovi za tekuće i investici. održavanje postrojenja i opreme</t>
  </si>
  <si>
    <t>32242 Materijal i dijelovi za tekuće i investici.održavanje postrojenja i opreme</t>
  </si>
  <si>
    <t>5=4/2*100</t>
  </si>
  <si>
    <t>6=5/3*100</t>
  </si>
  <si>
    <t>IZVORNI PLAN ILI REBALANS 2025.</t>
  </si>
  <si>
    <t>Indeks 4/2</t>
  </si>
  <si>
    <t>Indeks 4/3</t>
  </si>
  <si>
    <t>63 Pomoći iz inozemstva (darovnice) i od subjekata unutar opće države</t>
  </si>
  <si>
    <t>633 Pomoći iz proračuna i izvanproračunskim korisnicima</t>
  </si>
  <si>
    <t>6331 Tekuće pomoći iz proračuna i izvanproračunskim korisnicima</t>
  </si>
  <si>
    <t>63312 Tekuće pomoći iz županijskog proračuna</t>
  </si>
  <si>
    <t>636 Tekuće pomoći pror.koris. iz proračuna koji im nije nadležan</t>
  </si>
  <si>
    <t>6361 Tekuće pomoći pror.korisnika iz proračuna koji im nije nadležan</t>
  </si>
  <si>
    <t>63612 Tekuće pomoći proračunskim korisnicima iz proračuna koji im nije nadležan</t>
  </si>
  <si>
    <t>64132 Kamate na depozite po viđenju</t>
  </si>
  <si>
    <t>65 Prihodi od upravnih administrativnih pristojbi, pristojbi po posebnim propisima i naknada</t>
  </si>
  <si>
    <t>65264 Sufinanciranje cijene usluge, participacije i slično</t>
  </si>
  <si>
    <t>65267 Prihodi s naslova osiguranja, refundacije štete i totalne štete</t>
  </si>
  <si>
    <t>65269 Ostali nespomenuti prihodi po posebnim propisima</t>
  </si>
  <si>
    <t>66313 Tekuće donacije od trgovačkih društava</t>
  </si>
  <si>
    <t>66323 Kapitalne donacije od trgovačkih društava</t>
  </si>
  <si>
    <t>Indeks  4/2</t>
  </si>
  <si>
    <t>661 Prihodi koje proračuni i proračunski korisnici ostvare obavljanjem poslova na tržištu (vlastiti prihodi)</t>
  </si>
  <si>
    <t>66151 Prihodi od pruženih usluga</t>
  </si>
  <si>
    <t>66314 Tekuće donacije od ostalih subjekata izvan opće države</t>
  </si>
  <si>
    <t>32319 Ostale usluge za komunikaciju i prijevoz</t>
  </si>
  <si>
    <t>32952 Sudske pristojbe</t>
  </si>
  <si>
    <t>32953 Javnobilježničke pristojbe</t>
  </si>
  <si>
    <t>67111 Prihodi iz nadležnog proračuna za fin.rashoda poslovan</t>
  </si>
  <si>
    <t>67121 Prihodi iz nadležnog proračuna za fin.ras.za nab.nef.imovine</t>
  </si>
  <si>
    <t>POLUGODIŠNJI IZVJEŠTAJ O IZVRŠENJU FINANCIJSKOG PLANA ZA RAZDOBLJE 01.01.2025. - 30.06.2025.</t>
  </si>
  <si>
    <t>KLASA: 400-01/25-01/12</t>
  </si>
  <si>
    <t>URBROJ: 2117-1-131-02-25-1</t>
  </si>
  <si>
    <t>Izvor: 41 Potpore za decentralizirane izdatke</t>
  </si>
  <si>
    <t>Izvor: 59 Pomoći iz državnog proračuna za plaće te ostale rashode za zaposlene</t>
  </si>
  <si>
    <t>Izvor: 65 Donacije i ostali namjenski prihodi proračunskih korisnika</t>
  </si>
  <si>
    <t>Izvor: 54 EU fondovi-pomoći</t>
  </si>
  <si>
    <t>Izvor: 52 Namjenske tekuće pomoći</t>
  </si>
  <si>
    <t>Izvor 41 - Potpore za decentralizirane izdatke</t>
  </si>
  <si>
    <t>Izvor 59 - Pomoći iz državnog proračuna za plaće te ostale rashode za zaposlene</t>
  </si>
  <si>
    <t>Izvor 99 - Višak/manjak prihoda proračunskih korisnika</t>
  </si>
  <si>
    <t>Izvor 65 - Donacije i ostali namjenski prihodi proračunskih korisnika</t>
  </si>
  <si>
    <t>Izvor 35 - Vlastiti prihodi proračunskih korisnika</t>
  </si>
  <si>
    <t>Izvor 54 - EU fondovi - pomoći</t>
  </si>
  <si>
    <t>Izvor 52 - Namjenske tekuće pomoći</t>
  </si>
  <si>
    <r>
      <t>Na temelju Zakona o proračunu (NN 144/21) i Pravilnikom o polugodišnjem i godišnjem izvještaju o izvršenju proračuna (NN 85/23) Školski odbo</t>
    </r>
    <r>
      <rPr>
        <sz val="8"/>
        <rFont val="Verdana"/>
        <family val="2"/>
      </rPr>
      <t xml:space="preserve">r na 14. sjednici dana 24. srpnja 2025 </t>
    </r>
    <r>
      <rPr>
        <sz val="8"/>
        <rFont val="Verdana"/>
        <family val="2"/>
        <charset val="238"/>
      </rPr>
      <t>godine donosi:</t>
    </r>
  </si>
  <si>
    <t xml:space="preserve">POLUGODIŠNJI  IZVJEŠTAJ O IZVRŠENJU FINANCIJSKOG PLANA ZA RAZDOBLJE 
01.01.2025 - 30.06.2025.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</si>
</sst>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7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rgb="FF000000"/>
      <name val="Calibri Light"/>
      <family val="2"/>
      <charset val="238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1"/>
      <color rgb="FFFF0000"/>
      <name val="Times New Roman"/>
      <family val="1"/>
    </font>
    <font>
      <sz val="8"/>
      <color rgb="FFFF0000"/>
      <name val="Verdana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Verdana"/>
      <family val="2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sz val="10"/>
      <name val="Arial"/>
      <family val="2"/>
    </font>
    <font>
      <b/>
      <sz val="9"/>
      <color rgb="FF000000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wrapText="1"/>
    </xf>
    <xf numFmtId="0" fontId="22" fillId="0" borderId="2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4" fillId="0" borderId="0" xfId="0" applyFont="1"/>
    <xf numFmtId="0" fontId="28" fillId="32" borderId="12" xfId="41" applyFont="1" applyBorder="1" applyAlignment="1">
      <alignment horizontal="left" wrapText="1"/>
    </xf>
    <xf numFmtId="4" fontId="28" fillId="32" borderId="31" xfId="41" applyNumberFormat="1" applyFont="1" applyBorder="1" applyAlignment="1">
      <alignment horizontal="right" wrapText="1"/>
    </xf>
    <xf numFmtId="4" fontId="28" fillId="32" borderId="32" xfId="41" applyNumberFormat="1" applyFont="1" applyBorder="1" applyAlignment="1">
      <alignment horizontal="right" wrapText="1"/>
    </xf>
    <xf numFmtId="0" fontId="38" fillId="0" borderId="0" xfId="0" applyFont="1"/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vertical="center" wrapText="1"/>
    </xf>
    <xf numFmtId="0" fontId="33" fillId="34" borderId="12" xfId="0" applyNumberFormat="1" applyFont="1" applyFill="1" applyBorder="1" applyAlignment="1" applyProtection="1">
      <alignment horizontal="left" vertical="center" wrapText="1"/>
    </xf>
    <xf numFmtId="0" fontId="42" fillId="36" borderId="12" xfId="0" applyNumberFormat="1" applyFont="1" applyFill="1" applyBorder="1" applyAlignment="1" applyProtection="1">
      <alignment horizontal="center" vertical="center" wrapText="1"/>
    </xf>
    <xf numFmtId="0" fontId="44" fillId="36" borderId="12" xfId="0" applyNumberFormat="1" applyFont="1" applyFill="1" applyBorder="1" applyAlignment="1" applyProtection="1">
      <alignment horizontal="center" vertical="center" wrapText="1"/>
    </xf>
    <xf numFmtId="0" fontId="39" fillId="34" borderId="0" xfId="0" applyNumberFormat="1" applyFont="1" applyFill="1" applyBorder="1" applyAlignment="1" applyProtection="1">
      <alignment horizontal="center" vertical="center" wrapText="1"/>
    </xf>
    <xf numFmtId="0" fontId="40" fillId="34" borderId="0" xfId="0" applyNumberFormat="1" applyFont="1" applyFill="1" applyBorder="1" applyAlignment="1" applyProtection="1">
      <alignment vertical="center" wrapText="1"/>
    </xf>
    <xf numFmtId="0" fontId="45" fillId="33" borderId="12" xfId="0" applyFont="1" applyFill="1" applyBorder="1" applyAlignment="1">
      <alignment vertical="center" wrapText="1"/>
    </xf>
    <xf numFmtId="0" fontId="44" fillId="36" borderId="33" xfId="0" applyNumberFormat="1" applyFont="1" applyFill="1" applyBorder="1" applyAlignment="1" applyProtection="1">
      <alignment horizontal="center" vertical="center" wrapText="1"/>
    </xf>
    <xf numFmtId="10" fontId="45" fillId="33" borderId="12" xfId="43" applyNumberFormat="1" applyFont="1" applyFill="1" applyBorder="1" applyAlignment="1">
      <alignment horizontal="right" vertical="center" wrapText="1"/>
    </xf>
    <xf numFmtId="0" fontId="43" fillId="34" borderId="12" xfId="0" applyFont="1" applyFill="1" applyBorder="1" applyAlignment="1">
      <alignment horizontal="left" vertical="center" wrapText="1"/>
    </xf>
    <xf numFmtId="0" fontId="42" fillId="0" borderId="12" xfId="0" quotePrefix="1" applyNumberFormat="1" applyFont="1" applyFill="1" applyBorder="1" applyAlignment="1" applyProtection="1">
      <alignment horizontal="center" vertical="center" wrapText="1"/>
    </xf>
    <xf numFmtId="0" fontId="44" fillId="0" borderId="12" xfId="0" quotePrefix="1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/>
    <xf numFmtId="0" fontId="46" fillId="0" borderId="0" xfId="0" applyFont="1" applyAlignment="1">
      <alignment horizontal="center" vertical="center" wrapText="1"/>
    </xf>
    <xf numFmtId="0" fontId="47" fillId="0" borderId="0" xfId="0" applyNumberFormat="1" applyFont="1" applyFill="1" applyBorder="1" applyAlignment="1" applyProtection="1">
      <alignment vertical="center" wrapText="1"/>
    </xf>
    <xf numFmtId="0" fontId="48" fillId="0" borderId="0" xfId="0" applyFont="1"/>
    <xf numFmtId="0" fontId="48" fillId="0" borderId="0" xfId="0" applyFont="1" applyAlignment="1">
      <alignment wrapText="1"/>
    </xf>
    <xf numFmtId="0" fontId="44" fillId="34" borderId="16" xfId="0" applyNumberFormat="1" applyFont="1" applyFill="1" applyBorder="1" applyAlignment="1" applyProtection="1">
      <alignment horizontal="center" vertical="center" wrapText="1"/>
    </xf>
    <xf numFmtId="0" fontId="32" fillId="0" borderId="0" xfId="0" applyFont="1"/>
    <xf numFmtId="0" fontId="32" fillId="23" borderId="14" xfId="32" applyFont="1" applyBorder="1" applyAlignment="1">
      <alignment horizontal="left" vertical="center"/>
    </xf>
    <xf numFmtId="0" fontId="32" fillId="23" borderId="15" xfId="32" applyNumberFormat="1" applyFont="1" applyBorder="1" applyAlignment="1" applyProtection="1">
      <alignment vertical="center"/>
    </xf>
    <xf numFmtId="0" fontId="47" fillId="0" borderId="0" xfId="0" applyNumberFormat="1" applyFont="1" applyFill="1" applyBorder="1" applyAlignment="1" applyProtection="1">
      <alignment horizontal="left" vertical="center" wrapText="1"/>
    </xf>
    <xf numFmtId="0" fontId="48" fillId="0" borderId="0" xfId="0" applyFont="1" applyAlignment="1">
      <alignment horizontal="left"/>
    </xf>
    <xf numFmtId="0" fontId="53" fillId="0" borderId="0" xfId="0" applyFont="1" applyAlignment="1">
      <alignment horizontal="center" vertical="center" wrapText="1"/>
    </xf>
    <xf numFmtId="10" fontId="55" fillId="0" borderId="12" xfId="43" applyNumberFormat="1" applyFont="1" applyFill="1" applyBorder="1" applyAlignment="1">
      <alignment horizontal="right"/>
    </xf>
    <xf numFmtId="0" fontId="51" fillId="34" borderId="16" xfId="0" applyFont="1" applyFill="1" applyBorder="1" applyAlignment="1">
      <alignment horizontal="center" vertical="center"/>
    </xf>
    <xf numFmtId="0" fontId="50" fillId="34" borderId="16" xfId="0" applyFont="1" applyFill="1" applyBorder="1" applyAlignment="1">
      <alignment horizontal="right" vertical="center"/>
    </xf>
    <xf numFmtId="0" fontId="55" fillId="0" borderId="12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9" fontId="55" fillId="0" borderId="12" xfId="43" applyNumberFormat="1" applyFont="1" applyFill="1" applyBorder="1" applyAlignment="1">
      <alignment horizontal="right"/>
    </xf>
    <xf numFmtId="0" fontId="56" fillId="34" borderId="12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Alignment="1">
      <alignment horizontal="left" indent="1"/>
    </xf>
    <xf numFmtId="3" fontId="55" fillId="36" borderId="12" xfId="0" applyNumberFormat="1" applyFont="1" applyFill="1" applyBorder="1" applyAlignment="1" applyProtection="1">
      <alignment horizontal="right" wrapText="1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wrapText="1"/>
    </xf>
    <xf numFmtId="0" fontId="23" fillId="33" borderId="10" xfId="0" applyFont="1" applyFill="1" applyBorder="1" applyAlignment="1">
      <alignment horizontal="left" wrapText="1"/>
    </xf>
    <xf numFmtId="0" fontId="20" fillId="33" borderId="1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2" fillId="0" borderId="12" xfId="0" applyFont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left" wrapText="1"/>
    </xf>
    <xf numFmtId="0" fontId="21" fillId="33" borderId="22" xfId="0" applyFont="1" applyFill="1" applyBorder="1" applyAlignment="1">
      <alignment horizontal="right" wrapText="1"/>
    </xf>
    <xf numFmtId="0" fontId="20" fillId="33" borderId="11" xfId="0" applyFont="1" applyFill="1" applyBorder="1" applyAlignment="1">
      <alignment horizontal="left" wrapText="1"/>
    </xf>
    <xf numFmtId="0" fontId="14" fillId="0" borderId="0" xfId="0" applyFont="1"/>
    <xf numFmtId="4" fontId="28" fillId="32" borderId="12" xfId="41" applyNumberFormat="1" applyFont="1" applyBorder="1" applyAlignment="1">
      <alignment horizontal="right" wrapText="1"/>
    </xf>
    <xf numFmtId="4" fontId="23" fillId="33" borderId="22" xfId="0" applyNumberFormat="1" applyFont="1" applyFill="1" applyBorder="1" applyAlignment="1">
      <alignment horizontal="right" wrapText="1"/>
    </xf>
    <xf numFmtId="4" fontId="21" fillId="33" borderId="22" xfId="0" applyNumberFormat="1" applyFont="1" applyFill="1" applyBorder="1" applyAlignment="1">
      <alignment horizontal="right" wrapText="1"/>
    </xf>
    <xf numFmtId="4" fontId="33" fillId="33" borderId="10" xfId="0" applyNumberFormat="1" applyFont="1" applyFill="1" applyBorder="1" applyAlignment="1">
      <alignment wrapText="1"/>
    </xf>
    <xf numFmtId="0" fontId="34" fillId="33" borderId="10" xfId="0" applyFont="1" applyFill="1" applyBorder="1" applyAlignment="1">
      <alignment horizontal="left" wrapText="1"/>
    </xf>
    <xf numFmtId="4" fontId="34" fillId="33" borderId="10" xfId="0" applyNumberFormat="1" applyFont="1" applyFill="1" applyBorder="1" applyAlignment="1">
      <alignment wrapText="1"/>
    </xf>
    <xf numFmtId="0" fontId="34" fillId="33" borderId="22" xfId="0" applyFont="1" applyFill="1" applyBorder="1" applyAlignment="1">
      <alignment horizontal="right" wrapText="1"/>
    </xf>
    <xf numFmtId="0" fontId="35" fillId="33" borderId="22" xfId="0" applyFont="1" applyFill="1" applyBorder="1" applyAlignment="1">
      <alignment horizontal="right" wrapText="1"/>
    </xf>
    <xf numFmtId="0" fontId="33" fillId="33" borderId="10" xfId="0" applyFont="1" applyFill="1" applyBorder="1" applyAlignment="1">
      <alignment horizontal="left" wrapText="1"/>
    </xf>
    <xf numFmtId="0" fontId="34" fillId="33" borderId="22" xfId="0" applyFont="1" applyFill="1" applyBorder="1" applyAlignment="1">
      <alignment horizontal="left" wrapText="1"/>
    </xf>
    <xf numFmtId="4" fontId="34" fillId="33" borderId="22" xfId="0" applyNumberFormat="1" applyFont="1" applyFill="1" applyBorder="1" applyAlignment="1">
      <alignment wrapText="1"/>
    </xf>
    <xf numFmtId="4" fontId="34" fillId="33" borderId="22" xfId="0" applyNumberFormat="1" applyFont="1" applyFill="1" applyBorder="1" applyAlignment="1">
      <alignment horizontal="right" wrapText="1"/>
    </xf>
    <xf numFmtId="4" fontId="35" fillId="33" borderId="22" xfId="0" applyNumberFormat="1" applyFont="1" applyFill="1" applyBorder="1" applyAlignment="1">
      <alignment horizontal="right" wrapText="1"/>
    </xf>
    <xf numFmtId="0" fontId="57" fillId="0" borderId="0" xfId="0" applyFont="1" applyAlignment="1">
      <alignment horizontal="left" wrapText="1"/>
    </xf>
    <xf numFmtId="0" fontId="58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 applyBorder="1" applyAlignment="1" applyProtection="1">
      <alignment vertical="center" wrapText="1"/>
    </xf>
    <xf numFmtId="0" fontId="58" fillId="34" borderId="0" xfId="0" applyNumberFormat="1" applyFont="1" applyFill="1" applyBorder="1" applyAlignment="1" applyProtection="1">
      <alignment horizontal="center" vertical="center" wrapText="1"/>
    </xf>
    <xf numFmtId="0" fontId="59" fillId="34" borderId="0" xfId="0" applyNumberFormat="1" applyFont="1" applyFill="1" applyBorder="1" applyAlignment="1" applyProtection="1">
      <alignment vertical="center" wrapText="1"/>
    </xf>
    <xf numFmtId="0" fontId="33" fillId="0" borderId="12" xfId="0" quotePrefix="1" applyNumberFormat="1" applyFont="1" applyFill="1" applyBorder="1" applyAlignment="1" applyProtection="1">
      <alignment horizontal="center" vertical="center" wrapText="1"/>
    </xf>
    <xf numFmtId="0" fontId="49" fillId="34" borderId="12" xfId="0" applyNumberFormat="1" applyFont="1" applyFill="1" applyBorder="1" applyAlignment="1" applyProtection="1">
      <alignment horizontal="center" vertical="center" wrapText="1"/>
    </xf>
    <xf numFmtId="4" fontId="33" fillId="0" borderId="12" xfId="0" applyNumberFormat="1" applyFont="1" applyFill="1" applyBorder="1" applyAlignment="1">
      <alignment horizontal="right"/>
    </xf>
    <xf numFmtId="4" fontId="31" fillId="23" borderId="12" xfId="32" applyNumberFormat="1" applyFont="1" applyBorder="1" applyAlignment="1">
      <alignment horizontal="right"/>
    </xf>
    <xf numFmtId="4" fontId="33" fillId="0" borderId="12" xfId="0" applyNumberFormat="1" applyFont="1" applyBorder="1" applyAlignment="1">
      <alignment horizontal="right"/>
    </xf>
    <xf numFmtId="4" fontId="33" fillId="37" borderId="12" xfId="0" applyNumberFormat="1" applyFont="1" applyFill="1" applyBorder="1" applyAlignment="1">
      <alignment horizontal="right"/>
    </xf>
    <xf numFmtId="4" fontId="33" fillId="37" borderId="12" xfId="0" applyNumberFormat="1" applyFont="1" applyFill="1" applyBorder="1" applyAlignment="1" applyProtection="1">
      <alignment horizontal="right" wrapText="1"/>
    </xf>
    <xf numFmtId="0" fontId="49" fillId="36" borderId="33" xfId="0" applyNumberFormat="1" applyFont="1" applyFill="1" applyBorder="1" applyAlignment="1" applyProtection="1">
      <alignment horizontal="center" vertical="center" wrapText="1"/>
    </xf>
    <xf numFmtId="4" fontId="43" fillId="33" borderId="12" xfId="0" applyNumberFormat="1" applyFont="1" applyFill="1" applyBorder="1" applyAlignment="1">
      <alignment horizontal="right" vertical="center" wrapText="1"/>
    </xf>
    <xf numFmtId="4" fontId="33" fillId="33" borderId="12" xfId="0" applyNumberFormat="1" applyFont="1" applyFill="1" applyBorder="1" applyAlignment="1">
      <alignment horizontal="right" vertical="center" wrapText="1"/>
    </xf>
    <xf numFmtId="4" fontId="38" fillId="0" borderId="34" xfId="0" applyNumberFormat="1" applyFont="1" applyBorder="1"/>
    <xf numFmtId="4" fontId="33" fillId="33" borderId="11" xfId="0" applyNumberFormat="1" applyFont="1" applyFill="1" applyBorder="1" applyAlignment="1">
      <alignment wrapText="1"/>
    </xf>
    <xf numFmtId="0" fontId="36" fillId="0" borderId="12" xfId="0" applyFont="1" applyBorder="1" applyAlignment="1">
      <alignment horizontal="center" vertical="center" wrapText="1"/>
    </xf>
    <xf numFmtId="0" fontId="42" fillId="36" borderId="12" xfId="0" quotePrefix="1" applyNumberFormat="1" applyFont="1" applyFill="1" applyBorder="1" applyAlignment="1" applyProtection="1">
      <alignment horizontal="center" vertical="center" wrapText="1"/>
    </xf>
    <xf numFmtId="0" fontId="33" fillId="36" borderId="12" xfId="0" quotePrefix="1" applyNumberFormat="1" applyFont="1" applyFill="1" applyBorder="1" applyAlignment="1" applyProtection="1">
      <alignment horizontal="center" vertical="center" wrapText="1"/>
    </xf>
    <xf numFmtId="4" fontId="57" fillId="0" borderId="0" xfId="0" applyNumberFormat="1" applyFont="1" applyAlignment="1">
      <alignment horizontal="left" wrapText="1"/>
    </xf>
    <xf numFmtId="0" fontId="33" fillId="0" borderId="12" xfId="0" quotePrefix="1" applyFont="1" applyBorder="1" applyAlignment="1">
      <alignment horizontal="center" vertical="center" wrapText="1"/>
    </xf>
    <xf numFmtId="0" fontId="32" fillId="10" borderId="12" xfId="19" quotePrefix="1" applyFont="1" applyBorder="1" applyAlignment="1">
      <alignment horizontal="center" vertical="center" wrapText="1"/>
    </xf>
    <xf numFmtId="0" fontId="61" fillId="0" borderId="0" xfId="0" applyFont="1"/>
    <xf numFmtId="0" fontId="60" fillId="0" borderId="0" xfId="0" applyFont="1" applyBorder="1" applyAlignment="1">
      <alignment horizontal="center" vertical="center"/>
    </xf>
    <xf numFmtId="0" fontId="63" fillId="0" borderId="0" xfId="0" applyFont="1" applyAlignment="1">
      <alignment horizontal="left" indent="1"/>
    </xf>
    <xf numFmtId="0" fontId="65" fillId="33" borderId="10" xfId="0" applyFont="1" applyFill="1" applyBorder="1" applyAlignment="1">
      <alignment horizontal="left" wrapText="1" indent="1"/>
    </xf>
    <xf numFmtId="4" fontId="65" fillId="33" borderId="10" xfId="0" applyNumberFormat="1" applyFont="1" applyFill="1" applyBorder="1" applyAlignment="1">
      <alignment horizontal="right" wrapText="1" indent="1"/>
    </xf>
    <xf numFmtId="0" fontId="65" fillId="33" borderId="10" xfId="0" applyFont="1" applyFill="1" applyBorder="1" applyAlignment="1">
      <alignment horizontal="right" wrapText="1" indent="1"/>
    </xf>
    <xf numFmtId="4" fontId="65" fillId="34" borderId="10" xfId="0" applyNumberFormat="1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4" fontId="67" fillId="34" borderId="10" xfId="0" applyNumberFormat="1" applyFont="1" applyFill="1" applyBorder="1" applyAlignment="1">
      <alignment horizontal="right" wrapText="1" indent="1"/>
    </xf>
    <xf numFmtId="4" fontId="67" fillId="38" borderId="10" xfId="0" applyNumberFormat="1" applyFont="1" applyFill="1" applyBorder="1" applyAlignment="1">
      <alignment horizontal="right" wrapText="1" indent="1"/>
    </xf>
    <xf numFmtId="0" fontId="68" fillId="34" borderId="0" xfId="0" applyFont="1" applyFill="1" applyAlignment="1"/>
    <xf numFmtId="0" fontId="19" fillId="34" borderId="0" xfId="0" applyFont="1" applyFill="1" applyAlignment="1"/>
    <xf numFmtId="0" fontId="66" fillId="34" borderId="36" xfId="0" applyFont="1" applyFill="1" applyBorder="1" applyAlignment="1">
      <alignment vertical="center" wrapText="1"/>
    </xf>
    <xf numFmtId="0" fontId="67" fillId="34" borderId="10" xfId="0" applyFont="1" applyFill="1" applyBorder="1" applyAlignment="1">
      <alignment wrapText="1"/>
    </xf>
    <xf numFmtId="0" fontId="66" fillId="34" borderId="36" xfId="0" applyFont="1" applyFill="1" applyBorder="1" applyAlignment="1">
      <alignment horizontal="center" vertical="center" wrapText="1"/>
    </xf>
    <xf numFmtId="0" fontId="66" fillId="34" borderId="12" xfId="0" applyFont="1" applyFill="1" applyBorder="1" applyAlignment="1">
      <alignment horizontal="center" vertical="center" wrapText="1"/>
    </xf>
    <xf numFmtId="0" fontId="55" fillId="34" borderId="22" xfId="0" applyFont="1" applyFill="1" applyBorder="1" applyAlignment="1">
      <alignment wrapText="1"/>
    </xf>
    <xf numFmtId="4" fontId="55" fillId="34" borderId="22" xfId="0" applyNumberFormat="1" applyFont="1" applyFill="1" applyBorder="1" applyAlignment="1">
      <alignment horizontal="right" wrapText="1" indent="1"/>
    </xf>
    <xf numFmtId="0" fontId="25" fillId="34" borderId="0" xfId="0" applyFont="1" applyFill="1" applyAlignment="1">
      <alignment horizontal="left" indent="1"/>
    </xf>
    <xf numFmtId="0" fontId="67" fillId="39" borderId="10" xfId="0" applyFont="1" applyFill="1" applyBorder="1" applyAlignment="1">
      <alignment wrapText="1"/>
    </xf>
    <xf numFmtId="4" fontId="67" fillId="39" borderId="10" xfId="0" applyNumberFormat="1" applyFont="1" applyFill="1" applyBorder="1" applyAlignment="1">
      <alignment horizontal="right" wrapText="1" indent="1"/>
    </xf>
    <xf numFmtId="0" fontId="67" fillId="38" borderId="10" xfId="0" applyFont="1" applyFill="1" applyBorder="1" applyAlignment="1">
      <alignment wrapText="1"/>
    </xf>
    <xf numFmtId="0" fontId="67" fillId="40" borderId="10" xfId="0" applyFont="1" applyFill="1" applyBorder="1" applyAlignment="1">
      <alignment wrapText="1"/>
    </xf>
    <xf numFmtId="4" fontId="67" fillId="40" borderId="10" xfId="0" applyNumberFormat="1" applyFont="1" applyFill="1" applyBorder="1" applyAlignment="1">
      <alignment horizontal="right" wrapText="1" indent="1"/>
    </xf>
    <xf numFmtId="0" fontId="67" fillId="41" borderId="10" xfId="0" applyFont="1" applyFill="1" applyBorder="1" applyAlignment="1">
      <alignment wrapText="1"/>
    </xf>
    <xf numFmtId="4" fontId="67" fillId="41" borderId="10" xfId="0" applyNumberFormat="1" applyFont="1" applyFill="1" applyBorder="1" applyAlignment="1">
      <alignment horizontal="right" wrapText="1" indent="1"/>
    </xf>
    <xf numFmtId="4" fontId="19" fillId="34" borderId="0" xfId="0" applyNumberFormat="1" applyFont="1" applyFill="1" applyAlignment="1">
      <alignment horizontal="right" indent="1"/>
    </xf>
    <xf numFmtId="4" fontId="66" fillId="34" borderId="36" xfId="0" applyNumberFormat="1" applyFont="1" applyFill="1" applyBorder="1" applyAlignment="1">
      <alignment horizontal="center" vertical="center" wrapText="1"/>
    </xf>
    <xf numFmtId="1" fontId="66" fillId="34" borderId="12" xfId="0" applyNumberFormat="1" applyFont="1" applyFill="1" applyBorder="1" applyAlignment="1">
      <alignment horizontal="center" vertical="center" wrapText="1"/>
    </xf>
    <xf numFmtId="4" fontId="55" fillId="34" borderId="12" xfId="0" applyNumberFormat="1" applyFont="1" applyFill="1" applyBorder="1" applyAlignment="1">
      <alignment horizontal="right" wrapText="1" indent="1"/>
    </xf>
    <xf numFmtId="0" fontId="49" fillId="36" borderId="12" xfId="0" applyNumberFormat="1" applyFont="1" applyFill="1" applyBorder="1" applyAlignment="1" applyProtection="1">
      <alignment horizontal="center" vertical="center" wrapText="1"/>
    </xf>
    <xf numFmtId="4" fontId="70" fillId="34" borderId="12" xfId="0" applyNumberFormat="1" applyFont="1" applyFill="1" applyBorder="1" applyAlignment="1">
      <alignment horizontal="right" wrapText="1" indent="1"/>
    </xf>
    <xf numFmtId="4" fontId="70" fillId="34" borderId="22" xfId="0" applyNumberFormat="1" applyFont="1" applyFill="1" applyBorder="1" applyAlignment="1">
      <alignment horizontal="right" wrapText="1" indent="1"/>
    </xf>
    <xf numFmtId="0" fontId="65" fillId="33" borderId="10" xfId="0" applyFont="1" applyFill="1" applyBorder="1" applyAlignment="1">
      <alignment horizontal="center" wrapText="1"/>
    </xf>
    <xf numFmtId="0" fontId="63" fillId="0" borderId="0" xfId="0" applyFont="1" applyAlignment="1"/>
    <xf numFmtId="0" fontId="64" fillId="0" borderId="35" xfId="0" applyFont="1" applyBorder="1" applyAlignment="1">
      <alignment vertical="center" wrapText="1"/>
    </xf>
    <xf numFmtId="0" fontId="65" fillId="33" borderId="10" xfId="0" applyFont="1" applyFill="1" applyBorder="1" applyAlignment="1">
      <alignment wrapText="1"/>
    </xf>
    <xf numFmtId="4" fontId="71" fillId="33" borderId="10" xfId="0" applyNumberFormat="1" applyFont="1" applyFill="1" applyBorder="1" applyAlignment="1">
      <alignment horizontal="right" wrapText="1" indent="1"/>
    </xf>
    <xf numFmtId="0" fontId="71" fillId="33" borderId="10" xfId="0" applyFont="1" applyFill="1" applyBorder="1" applyAlignment="1">
      <alignment horizontal="center" wrapText="1"/>
    </xf>
    <xf numFmtId="0" fontId="63" fillId="0" borderId="0" xfId="0" applyFont="1" applyAlignment="1">
      <alignment horizontal="right" indent="1"/>
    </xf>
    <xf numFmtId="0" fontId="69" fillId="0" borderId="0" xfId="0" applyFont="1" applyAlignment="1"/>
    <xf numFmtId="0" fontId="64" fillId="0" borderId="35" xfId="0" applyFont="1" applyBorder="1" applyAlignment="1">
      <alignment horizontal="center" vertical="center" wrapText="1"/>
    </xf>
    <xf numFmtId="0" fontId="64" fillId="0" borderId="35" xfId="0" quotePrefix="1" applyFont="1" applyBorder="1" applyAlignment="1">
      <alignment horizontal="center" vertical="center" wrapText="1" indent="1"/>
    </xf>
    <xf numFmtId="0" fontId="65" fillId="33" borderId="10" xfId="0" applyFont="1" applyFill="1" applyBorder="1" applyAlignment="1">
      <alignment horizontal="left" wrapText="1"/>
    </xf>
    <xf numFmtId="0" fontId="65" fillId="34" borderId="10" xfId="0" applyFont="1" applyFill="1" applyBorder="1" applyAlignment="1">
      <alignment wrapText="1"/>
    </xf>
    <xf numFmtId="4" fontId="65" fillId="33" borderId="10" xfId="0" applyNumberFormat="1" applyFont="1" applyFill="1" applyBorder="1" applyAlignment="1">
      <alignment horizontal="right" wrapText="1"/>
    </xf>
    <xf numFmtId="0" fontId="1" fillId="23" borderId="10" xfId="32" applyBorder="1" applyAlignment="1">
      <alignment wrapText="1"/>
    </xf>
    <xf numFmtId="4" fontId="1" fillId="23" borderId="10" xfId="32" applyNumberFormat="1" applyBorder="1" applyAlignment="1">
      <alignment horizontal="right" wrapText="1" indent="1"/>
    </xf>
    <xf numFmtId="4" fontId="72" fillId="33" borderId="10" xfId="0" applyNumberFormat="1" applyFont="1" applyFill="1" applyBorder="1" applyAlignment="1">
      <alignment horizontal="right" wrapText="1" indent="1"/>
    </xf>
    <xf numFmtId="4" fontId="33" fillId="36" borderId="12" xfId="0" applyNumberFormat="1" applyFont="1" applyFill="1" applyBorder="1" applyAlignment="1" applyProtection="1">
      <alignment horizontal="right" wrapText="1"/>
    </xf>
    <xf numFmtId="0" fontId="73" fillId="0" borderId="35" xfId="0" quotePrefix="1" applyFont="1" applyBorder="1" applyAlignment="1">
      <alignment horizontal="center" vertical="center" wrapText="1" indent="1"/>
    </xf>
    <xf numFmtId="0" fontId="73" fillId="0" borderId="35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44" fillId="34" borderId="0" xfId="0" applyNumberFormat="1" applyFont="1" applyFill="1" applyBorder="1" applyAlignment="1" applyProtection="1">
      <alignment horizontal="left" vertical="center" wrapText="1"/>
    </xf>
    <xf numFmtId="0" fontId="44" fillId="34" borderId="0" xfId="0" applyNumberFormat="1" applyFont="1" applyFill="1" applyBorder="1" applyAlignment="1" applyProtection="1">
      <alignment horizontal="center" vertical="center" wrapText="1"/>
    </xf>
    <xf numFmtId="0" fontId="49" fillId="34" borderId="16" xfId="0" applyNumberFormat="1" applyFont="1" applyFill="1" applyBorder="1" applyAlignment="1" applyProtection="1">
      <alignment horizontal="left" vertical="center" wrapText="1"/>
    </xf>
    <xf numFmtId="0" fontId="42" fillId="0" borderId="12" xfId="0" quotePrefix="1" applyFont="1" applyBorder="1" applyAlignment="1">
      <alignment horizontal="center" vertical="center" wrapText="1"/>
    </xf>
    <xf numFmtId="0" fontId="44" fillId="0" borderId="14" xfId="0" quotePrefix="1" applyFont="1" applyBorder="1" applyAlignment="1">
      <alignment horizontal="center" wrapText="1"/>
    </xf>
    <xf numFmtId="0" fontId="44" fillId="0" borderId="15" xfId="0" quotePrefix="1" applyFont="1" applyBorder="1" applyAlignment="1">
      <alignment horizontal="center" wrapText="1"/>
    </xf>
    <xf numFmtId="0" fontId="44" fillId="0" borderId="13" xfId="0" quotePrefix="1" applyFont="1" applyBorder="1" applyAlignment="1">
      <alignment horizontal="center" wrapText="1"/>
    </xf>
    <xf numFmtId="0" fontId="33" fillId="0" borderId="14" xfId="0" applyNumberFormat="1" applyFont="1" applyFill="1" applyBorder="1" applyAlignment="1" applyProtection="1">
      <alignment horizontal="left" vertical="center" wrapText="1"/>
    </xf>
    <xf numFmtId="0" fontId="43" fillId="0" borderId="15" xfId="0" applyNumberFormat="1" applyFont="1" applyFill="1" applyBorder="1" applyAlignment="1" applyProtection="1">
      <alignment vertical="center" wrapText="1"/>
    </xf>
    <xf numFmtId="0" fontId="43" fillId="0" borderId="15" xfId="0" applyNumberFormat="1" applyFont="1" applyFill="1" applyBorder="1" applyAlignment="1" applyProtection="1">
      <alignment vertical="center"/>
    </xf>
    <xf numFmtId="0" fontId="33" fillId="0" borderId="14" xfId="0" quotePrefix="1" applyFont="1" applyFill="1" applyBorder="1" applyAlignment="1">
      <alignment horizontal="left" vertical="center"/>
    </xf>
    <xf numFmtId="0" fontId="32" fillId="23" borderId="14" xfId="32" applyNumberFormat="1" applyFont="1" applyBorder="1" applyAlignment="1" applyProtection="1">
      <alignment horizontal="left" vertical="center" wrapText="1"/>
    </xf>
    <xf numFmtId="0" fontId="32" fillId="23" borderId="15" xfId="32" applyNumberFormat="1" applyFont="1" applyBorder="1" applyAlignment="1" applyProtection="1">
      <alignment vertical="center" wrapText="1"/>
    </xf>
    <xf numFmtId="0" fontId="32" fillId="23" borderId="15" xfId="32" applyNumberFormat="1" applyFont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left" vertical="top" wrapText="1"/>
    </xf>
    <xf numFmtId="0" fontId="33" fillId="0" borderId="14" xfId="0" quotePrefix="1" applyNumberFormat="1" applyFont="1" applyFill="1" applyBorder="1" applyAlignment="1" applyProtection="1">
      <alignment horizontal="left" vertical="center" wrapText="1"/>
    </xf>
    <xf numFmtId="0" fontId="33" fillId="0" borderId="14" xfId="0" quotePrefix="1" applyFont="1" applyBorder="1" applyAlignment="1">
      <alignment horizontal="left" vertical="center"/>
    </xf>
    <xf numFmtId="0" fontId="33" fillId="36" borderId="14" xfId="0" quotePrefix="1" applyNumberFormat="1" applyFont="1" applyFill="1" applyBorder="1" applyAlignment="1" applyProtection="1">
      <alignment horizontal="left" vertical="center" wrapText="1"/>
    </xf>
    <xf numFmtId="0" fontId="43" fillId="36" borderId="15" xfId="0" applyNumberFormat="1" applyFont="1" applyFill="1" applyBorder="1" applyAlignment="1" applyProtection="1">
      <alignment vertical="center" wrapText="1"/>
    </xf>
    <xf numFmtId="3" fontId="39" fillId="34" borderId="17" xfId="0" applyNumberFormat="1" applyFont="1" applyFill="1" applyBorder="1" applyAlignment="1" applyProtection="1">
      <alignment horizontal="center" vertical="center" wrapText="1"/>
    </xf>
    <xf numFmtId="0" fontId="39" fillId="34" borderId="17" xfId="0" applyNumberFormat="1" applyFont="1" applyFill="1" applyBorder="1" applyAlignment="1" applyProtection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6" fillId="35" borderId="14" xfId="0" applyFont="1" applyFill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 wrapText="1"/>
    </xf>
    <xf numFmtId="0" fontId="36" fillId="35" borderId="13" xfId="0" applyFont="1" applyFill="1" applyBorder="1" applyAlignment="1">
      <alignment horizontal="center" vertical="center" wrapText="1"/>
    </xf>
    <xf numFmtId="0" fontId="41" fillId="34" borderId="0" xfId="0" applyNumberFormat="1" applyFont="1" applyFill="1" applyBorder="1" applyAlignment="1" applyProtection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00000000-0005-0000-0000-000030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no 2" xfId="42" xr:uid="{6B31A629-E2F3-412E-BA8C-D83C1DCBB156}"/>
    <cellStyle name="Note" xfId="15" builtinId="10" customBuiltin="1"/>
    <cellStyle name="Obično_List4" xfId="44" xr:uid="{00000000-0005-0000-0000-000001000000}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368A-9BCF-48E1-B515-DBE2EDD6D576}">
  <sheetPr codeName="Sheet1">
    <pageSetUpPr fitToPage="1"/>
  </sheetPr>
  <dimension ref="A1:J20"/>
  <sheetViews>
    <sheetView tabSelected="1" workbookViewId="0">
      <selection sqref="A1:J3"/>
    </sheetView>
  </sheetViews>
  <sheetFormatPr defaultRowHeight="15" x14ac:dyDescent="0.25"/>
  <sheetData>
    <row r="1" spans="1:10" ht="26.25" customHeight="1" x14ac:dyDescent="0.25">
      <c r="A1" s="143" t="s">
        <v>95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ht="57.7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ht="37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28.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1" customFormat="1" ht="26.25" x14ac:dyDescent="0.4">
      <c r="A6" s="144" t="s">
        <v>225</v>
      </c>
      <c r="B6" s="145"/>
      <c r="C6" s="145"/>
      <c r="D6" s="145"/>
      <c r="E6" s="145"/>
      <c r="F6" s="145"/>
      <c r="G6" s="145"/>
      <c r="H6" s="145"/>
      <c r="I6" s="145"/>
      <c r="J6" s="146"/>
    </row>
    <row r="7" spans="1:10" s="91" customFormat="1" ht="26.25" x14ac:dyDescent="0.4">
      <c r="A7" s="147"/>
      <c r="B7" s="148"/>
      <c r="C7" s="148"/>
      <c r="D7" s="148"/>
      <c r="E7" s="148"/>
      <c r="F7" s="148"/>
      <c r="G7" s="148"/>
      <c r="H7" s="148"/>
      <c r="I7" s="148"/>
      <c r="J7" s="149"/>
    </row>
    <row r="8" spans="1:10" s="91" customFormat="1" ht="26.25" x14ac:dyDescent="0.4">
      <c r="A8" s="147"/>
      <c r="B8" s="148"/>
      <c r="C8" s="148"/>
      <c r="D8" s="148"/>
      <c r="E8" s="148"/>
      <c r="F8" s="148"/>
      <c r="G8" s="148"/>
      <c r="H8" s="148"/>
      <c r="I8" s="148"/>
      <c r="J8" s="149"/>
    </row>
    <row r="9" spans="1:10" s="91" customFormat="1" ht="26.25" x14ac:dyDescent="0.4">
      <c r="A9" s="147"/>
      <c r="B9" s="148"/>
      <c r="C9" s="148"/>
      <c r="D9" s="148"/>
      <c r="E9" s="148"/>
      <c r="F9" s="148"/>
      <c r="G9" s="148"/>
      <c r="H9" s="148"/>
      <c r="I9" s="148"/>
      <c r="J9" s="149"/>
    </row>
    <row r="10" spans="1:10" s="91" customFormat="1" ht="27" thickBot="1" x14ac:dyDescent="0.45">
      <c r="A10" s="150"/>
      <c r="B10" s="151"/>
      <c r="C10" s="151"/>
      <c r="D10" s="151"/>
      <c r="E10" s="151"/>
      <c r="F10" s="151"/>
      <c r="G10" s="151"/>
      <c r="H10" s="151"/>
      <c r="I10" s="151"/>
      <c r="J10" s="152"/>
    </row>
    <row r="11" spans="1:10" s="91" customFormat="1" ht="26.25" x14ac:dyDescent="0.4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3" spans="1:10" s="6" customFormat="1" x14ac:dyDescent="0.25">
      <c r="A13" s="10" t="s">
        <v>226</v>
      </c>
      <c r="B13" s="10"/>
      <c r="C13" s="10"/>
    </row>
    <row r="14" spans="1:10" s="6" customFormat="1" x14ac:dyDescent="0.25">
      <c r="A14" s="10" t="s">
        <v>227</v>
      </c>
      <c r="B14" s="10"/>
      <c r="C14" s="10"/>
    </row>
    <row r="15" spans="1:10" x14ac:dyDescent="0.25">
      <c r="A15" s="10"/>
      <c r="B15" s="10"/>
      <c r="C15" s="10"/>
      <c r="D15" s="10"/>
      <c r="E15" s="10"/>
    </row>
    <row r="16" spans="1:10" ht="39" customHeight="1" x14ac:dyDescent="0.25">
      <c r="A16" s="10"/>
      <c r="B16" s="10"/>
      <c r="C16" s="10"/>
      <c r="D16" s="10"/>
      <c r="E16" s="10"/>
    </row>
    <row r="17" spans="1:9" x14ac:dyDescent="0.25">
      <c r="A17" s="10"/>
      <c r="B17" s="10"/>
      <c r="C17" s="10"/>
      <c r="D17" s="10"/>
      <c r="E17" s="10"/>
    </row>
    <row r="18" spans="1:9" s="6" customFormat="1" x14ac:dyDescent="0.25">
      <c r="A18" s="10"/>
      <c r="B18" s="10"/>
      <c r="C18" s="10"/>
      <c r="D18" s="10"/>
      <c r="E18" s="10"/>
      <c r="H18" s="10"/>
      <c r="I18" s="10"/>
    </row>
    <row r="19" spans="1:9" x14ac:dyDescent="0.25">
      <c r="A19" s="10"/>
      <c r="B19" s="10"/>
      <c r="C19" s="10"/>
      <c r="D19" s="10"/>
      <c r="E19" s="10"/>
    </row>
    <row r="20" spans="1:9" x14ac:dyDescent="0.25">
      <c r="A20" s="10"/>
      <c r="B20" s="10"/>
      <c r="C20" s="10"/>
      <c r="D20" s="10"/>
      <c r="E20" s="10"/>
    </row>
  </sheetData>
  <mergeCells count="2">
    <mergeCell ref="A1:J3"/>
    <mergeCell ref="A6:J10"/>
  </mergeCells>
  <pageMargins left="0.7" right="0.7" top="0.75" bottom="0.75" header="0.3" footer="0.3"/>
  <pageSetup paperSize="9" scale="9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26CC-708B-49BC-AA9E-87EAF1AAD637}">
  <sheetPr codeName="Sheet2">
    <pageSetUpPr fitToPage="1"/>
  </sheetPr>
  <dimension ref="A1:K27"/>
  <sheetViews>
    <sheetView workbookViewId="0">
      <selection sqref="A1:J2"/>
    </sheetView>
  </sheetViews>
  <sheetFormatPr defaultColWidth="9.140625" defaultRowHeight="10.5" x14ac:dyDescent="0.15"/>
  <cols>
    <col min="1" max="1" width="31.7109375" style="1" customWidth="1"/>
    <col min="2" max="2" width="18.7109375" style="1" customWidth="1"/>
    <col min="3" max="3" width="19" style="1" customWidth="1"/>
    <col min="4" max="4" width="19.140625" style="1" customWidth="1"/>
    <col min="5" max="5" width="4.42578125" style="1" customWidth="1"/>
    <col min="6" max="6" width="18.85546875" style="1" customWidth="1"/>
    <col min="7" max="7" width="18.7109375" style="43" customWidth="1"/>
    <col min="8" max="8" width="16.42578125" style="43" customWidth="1"/>
    <col min="9" max="9" width="13.85546875" style="45" customWidth="1"/>
    <col min="10" max="10" width="12.85546875" style="45" customWidth="1"/>
    <col min="11" max="16384" width="9.140625" style="1"/>
  </cols>
  <sheetData>
    <row r="1" spans="1:11" ht="10.5" customHeight="1" x14ac:dyDescent="0.15">
      <c r="A1" s="155" t="s">
        <v>240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1" ht="19.5" customHeight="1" x14ac:dyDescent="0.15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4" spans="1:11" ht="36" customHeight="1" x14ac:dyDescent="0.2">
      <c r="A4" s="153" t="s">
        <v>241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1" s="34" customFormat="1" ht="15.75" customHeight="1" x14ac:dyDescent="0.2">
      <c r="A5" s="156" t="s">
        <v>82</v>
      </c>
      <c r="B5" s="156"/>
      <c r="C5" s="156"/>
      <c r="D5" s="156"/>
      <c r="E5" s="156"/>
      <c r="F5" s="156"/>
      <c r="G5" s="156"/>
      <c r="H5" s="156"/>
      <c r="I5" s="156"/>
      <c r="J5" s="156"/>
      <c r="K5" s="33"/>
    </row>
    <row r="6" spans="1:11" s="27" customFormat="1" ht="11.25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26"/>
    </row>
    <row r="7" spans="1:11" s="27" customFormat="1" ht="18" customHeight="1" x14ac:dyDescent="0.2">
      <c r="A7" s="157" t="s">
        <v>83</v>
      </c>
      <c r="B7" s="157"/>
      <c r="C7" s="157"/>
      <c r="D7" s="157"/>
      <c r="E7" s="157"/>
      <c r="F7" s="157"/>
      <c r="G7" s="157"/>
      <c r="H7" s="157"/>
      <c r="I7" s="157"/>
      <c r="J7" s="157"/>
      <c r="K7" s="28"/>
    </row>
    <row r="8" spans="1:11" s="27" customFormat="1" ht="18" customHeight="1" x14ac:dyDescent="0.2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28"/>
    </row>
    <row r="9" spans="1:11" s="27" customFormat="1" ht="18" customHeight="1" thickBot="1" x14ac:dyDescent="0.25">
      <c r="A9" s="158" t="s">
        <v>84</v>
      </c>
      <c r="B9" s="158"/>
      <c r="C9" s="158"/>
      <c r="D9" s="158"/>
      <c r="E9" s="158"/>
      <c r="F9" s="29"/>
      <c r="G9" s="37"/>
      <c r="H9" s="37"/>
      <c r="I9" s="38"/>
      <c r="J9" s="38"/>
    </row>
    <row r="10" spans="1:11" customFormat="1" ht="51" customHeight="1" thickBot="1" x14ac:dyDescent="0.3">
      <c r="A10" s="159" t="s">
        <v>75</v>
      </c>
      <c r="B10" s="159"/>
      <c r="C10" s="159"/>
      <c r="D10" s="159"/>
      <c r="E10" s="159"/>
      <c r="F10" s="142" t="s">
        <v>96</v>
      </c>
      <c r="G10" s="142" t="s">
        <v>199</v>
      </c>
      <c r="H10" s="141" t="s">
        <v>191</v>
      </c>
      <c r="I10" s="39" t="s">
        <v>76</v>
      </c>
      <c r="J10" s="39" t="s">
        <v>77</v>
      </c>
    </row>
    <row r="11" spans="1:11" customFormat="1" ht="15" x14ac:dyDescent="0.25">
      <c r="A11" s="160">
        <v>1</v>
      </c>
      <c r="B11" s="161"/>
      <c r="C11" s="161"/>
      <c r="D11" s="161"/>
      <c r="E11" s="162"/>
      <c r="F11" s="23">
        <v>2</v>
      </c>
      <c r="G11" s="74">
        <v>3</v>
      </c>
      <c r="H11" s="74">
        <v>4</v>
      </c>
      <c r="I11" s="42">
        <v>5</v>
      </c>
      <c r="J11" s="42">
        <v>6</v>
      </c>
    </row>
    <row r="12" spans="1:11" customFormat="1" ht="15" x14ac:dyDescent="0.25">
      <c r="A12" s="163" t="s">
        <v>85</v>
      </c>
      <c r="B12" s="164"/>
      <c r="C12" s="164"/>
      <c r="D12" s="164"/>
      <c r="E12" s="165"/>
      <c r="F12" s="78">
        <v>891382.13</v>
      </c>
      <c r="G12" s="75">
        <v>2325900</v>
      </c>
      <c r="H12" s="78">
        <v>975568.31</v>
      </c>
      <c r="I12" s="41">
        <f>+H12/F12</f>
        <v>1.094444545348918</v>
      </c>
      <c r="J12" s="36">
        <f>H12/G12</f>
        <v>0.41943691044326931</v>
      </c>
    </row>
    <row r="13" spans="1:11" customFormat="1" ht="15" x14ac:dyDescent="0.25">
      <c r="A13" s="166" t="s">
        <v>86</v>
      </c>
      <c r="B13" s="165"/>
      <c r="C13" s="165"/>
      <c r="D13" s="165"/>
      <c r="E13" s="165"/>
      <c r="F13" s="78">
        <f>+E13</f>
        <v>0</v>
      </c>
      <c r="G13" s="75">
        <v>0</v>
      </c>
      <c r="H13" s="78">
        <f>+G13</f>
        <v>0</v>
      </c>
      <c r="I13" s="41" t="e">
        <f t="shared" ref="I13:I17" si="0">+H13/F13</f>
        <v>#DIV/0!</v>
      </c>
      <c r="J13" s="36" t="e">
        <f t="shared" ref="J13:J17" si="1">H13/G13</f>
        <v>#DIV/0!</v>
      </c>
    </row>
    <row r="14" spans="1:11" s="30" customFormat="1" ht="15" x14ac:dyDescent="0.25">
      <c r="A14" s="167" t="s">
        <v>87</v>
      </c>
      <c r="B14" s="168"/>
      <c r="C14" s="168"/>
      <c r="D14" s="168"/>
      <c r="E14" s="169"/>
      <c r="F14" s="76">
        <f>+F12+F13</f>
        <v>891382.13</v>
      </c>
      <c r="G14" s="76">
        <f>+G12+G13</f>
        <v>2325900</v>
      </c>
      <c r="H14" s="76">
        <f>+H12+H13</f>
        <v>975568.31</v>
      </c>
      <c r="I14" s="41">
        <f t="shared" si="0"/>
        <v>1.094444545348918</v>
      </c>
      <c r="J14" s="36">
        <f t="shared" si="1"/>
        <v>0.41943691044326931</v>
      </c>
    </row>
    <row r="15" spans="1:11" customFormat="1" ht="15" x14ac:dyDescent="0.25">
      <c r="A15" s="171" t="s">
        <v>88</v>
      </c>
      <c r="B15" s="164"/>
      <c r="C15" s="164"/>
      <c r="D15" s="164"/>
      <c r="E15" s="164"/>
      <c r="F15" s="78">
        <v>879713.72</v>
      </c>
      <c r="G15" s="75">
        <v>2260900</v>
      </c>
      <c r="H15" s="78">
        <v>1076039.54</v>
      </c>
      <c r="I15" s="41">
        <f t="shared" si="0"/>
        <v>1.2231701240262571</v>
      </c>
      <c r="J15" s="36">
        <f t="shared" si="1"/>
        <v>0.47593415896324476</v>
      </c>
    </row>
    <row r="16" spans="1:11" customFormat="1" ht="15" x14ac:dyDescent="0.25">
      <c r="A16" s="172" t="s">
        <v>89</v>
      </c>
      <c r="B16" s="165"/>
      <c r="C16" s="165"/>
      <c r="D16" s="165"/>
      <c r="E16" s="165"/>
      <c r="F16" s="78">
        <v>4587.2</v>
      </c>
      <c r="G16" s="77">
        <v>65000</v>
      </c>
      <c r="H16" s="78">
        <v>5145.7</v>
      </c>
      <c r="I16" s="41">
        <f t="shared" si="0"/>
        <v>1.1217518311824206</v>
      </c>
      <c r="J16" s="36">
        <f t="shared" si="1"/>
        <v>7.9164615384615375E-2</v>
      </c>
    </row>
    <row r="17" spans="1:11" customFormat="1" ht="15" x14ac:dyDescent="0.25">
      <c r="A17" s="31" t="s">
        <v>59</v>
      </c>
      <c r="B17" s="32"/>
      <c r="C17" s="32"/>
      <c r="D17" s="32"/>
      <c r="E17" s="32"/>
      <c r="F17" s="76">
        <f>+F16+F15</f>
        <v>884300.91999999993</v>
      </c>
      <c r="G17" s="76">
        <f>G15+G16</f>
        <v>2325900</v>
      </c>
      <c r="H17" s="76">
        <f>+H16+H15</f>
        <v>1081185.24</v>
      </c>
      <c r="I17" s="41">
        <f t="shared" si="0"/>
        <v>1.2226440293650267</v>
      </c>
      <c r="J17" s="36">
        <f t="shared" si="1"/>
        <v>0.46484596930220562</v>
      </c>
    </row>
    <row r="18" spans="1:11" customFormat="1" ht="15" x14ac:dyDescent="0.25">
      <c r="A18" s="173" t="s">
        <v>90</v>
      </c>
      <c r="B18" s="174"/>
      <c r="C18" s="174"/>
      <c r="D18" s="174"/>
      <c r="E18" s="174"/>
      <c r="F18" s="79">
        <f>SUM(F14-F17)</f>
        <v>7081.2100000000792</v>
      </c>
      <c r="G18" s="140">
        <v>0</v>
      </c>
      <c r="H18" s="79">
        <f>SUM(H14-H17)</f>
        <v>-105616.92999999993</v>
      </c>
      <c r="I18" s="44"/>
      <c r="J18" s="44"/>
    </row>
    <row r="19" spans="1:11" customFormat="1" ht="18" x14ac:dyDescent="0.25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24"/>
    </row>
    <row r="20" spans="1:11" customFormat="1" ht="15" x14ac:dyDescent="0.25">
      <c r="G20" s="54"/>
      <c r="H20" s="54"/>
      <c r="I20" s="40"/>
      <c r="J20" s="40"/>
    </row>
    <row r="21" spans="1:11" customFormat="1" ht="15" x14ac:dyDescent="0.25">
      <c r="A21" s="25"/>
      <c r="B21" s="25"/>
      <c r="C21" s="25"/>
      <c r="D21" s="25"/>
      <c r="E21" s="25"/>
      <c r="F21" s="25"/>
      <c r="G21" s="35"/>
      <c r="H21" s="35"/>
      <c r="I21" s="25"/>
      <c r="J21" s="25"/>
    </row>
    <row r="22" spans="1:11" customFormat="1" ht="15" x14ac:dyDescent="0.25">
      <c r="A22" s="170" t="s">
        <v>91</v>
      </c>
      <c r="B22" s="170"/>
      <c r="C22" s="170"/>
      <c r="D22" s="170"/>
      <c r="E22" s="170"/>
      <c r="F22" s="170"/>
      <c r="G22" s="170"/>
      <c r="H22" s="170"/>
      <c r="I22" s="170"/>
      <c r="J22" s="170"/>
    </row>
    <row r="23" spans="1:11" customFormat="1" ht="15" customHeight="1" x14ac:dyDescent="0.25">
      <c r="A23" s="170" t="s">
        <v>92</v>
      </c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1" customFormat="1" ht="15" customHeight="1" x14ac:dyDescent="0.25">
      <c r="A24" s="170" t="s">
        <v>93</v>
      </c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1" customFormat="1" ht="15" customHeight="1" x14ac:dyDescent="0.25">
      <c r="A25" s="170" t="s">
        <v>94</v>
      </c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1" customFormat="1" ht="36.75" customHeight="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1" customFormat="1" ht="15" customHeight="1" x14ac:dyDescent="0.25">
      <c r="B27" s="1"/>
      <c r="C27" s="1"/>
      <c r="D27" s="1"/>
      <c r="E27" s="1"/>
      <c r="F27" s="1"/>
      <c r="G27" s="43"/>
      <c r="H27" s="43"/>
      <c r="I27" s="45"/>
      <c r="J27" s="45"/>
      <c r="K27" s="1"/>
    </row>
  </sheetData>
  <mergeCells count="20">
    <mergeCell ref="A13:E13"/>
    <mergeCell ref="A14:E14"/>
    <mergeCell ref="A23:J23"/>
    <mergeCell ref="A24:J24"/>
    <mergeCell ref="A25:J26"/>
    <mergeCell ref="A15:E15"/>
    <mergeCell ref="A16:E16"/>
    <mergeCell ref="A18:E18"/>
    <mergeCell ref="A19:J19"/>
    <mergeCell ref="A22:J22"/>
    <mergeCell ref="A8:J8"/>
    <mergeCell ref="A9:E9"/>
    <mergeCell ref="A10:E10"/>
    <mergeCell ref="A11:E11"/>
    <mergeCell ref="A12:E12"/>
    <mergeCell ref="A4:J4"/>
    <mergeCell ref="A1:J2"/>
    <mergeCell ref="A5:J5"/>
    <mergeCell ref="A6:J6"/>
    <mergeCell ref="A7:J7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0B03-0214-4DBC-ACF8-155900108165}">
  <dimension ref="A1:F159"/>
  <sheetViews>
    <sheetView workbookViewId="0">
      <selection activeCell="D2" sqref="D2"/>
    </sheetView>
  </sheetViews>
  <sheetFormatPr defaultRowHeight="11.25" x14ac:dyDescent="0.15"/>
  <cols>
    <col min="1" max="1" width="50.85546875" style="125" customWidth="1"/>
    <col min="2" max="2" width="44.5703125" style="130" customWidth="1"/>
    <col min="3" max="3" width="27.85546875" style="130" customWidth="1"/>
    <col min="4" max="4" width="31.140625" style="93" customWidth="1"/>
    <col min="5" max="5" width="15.42578125" style="130" customWidth="1"/>
    <col min="6" max="6" width="15.28515625" style="130" customWidth="1"/>
    <col min="7" max="16384" width="9.140625" style="93"/>
  </cols>
  <sheetData>
    <row r="1" spans="1:6" ht="22.5" customHeight="1" thickBot="1" x14ac:dyDescent="0.2">
      <c r="A1" s="131" t="s">
        <v>71</v>
      </c>
    </row>
    <row r="2" spans="1:6" ht="41.25" customHeight="1" thickBot="1" x14ac:dyDescent="0.2">
      <c r="A2" s="126" t="s">
        <v>72</v>
      </c>
      <c r="B2" s="132" t="s">
        <v>96</v>
      </c>
      <c r="C2" s="132" t="s">
        <v>199</v>
      </c>
      <c r="D2" s="133" t="s">
        <v>191</v>
      </c>
      <c r="E2" s="132" t="s">
        <v>216</v>
      </c>
      <c r="F2" s="132" t="s">
        <v>201</v>
      </c>
    </row>
    <row r="3" spans="1:6" ht="12.75" x14ac:dyDescent="0.2">
      <c r="A3" s="124">
        <v>1</v>
      </c>
      <c r="B3" s="124">
        <v>2</v>
      </c>
      <c r="C3" s="124">
        <v>3</v>
      </c>
      <c r="D3" s="124">
        <v>4</v>
      </c>
      <c r="E3" s="124">
        <v>5</v>
      </c>
      <c r="F3" s="129">
        <v>6</v>
      </c>
    </row>
    <row r="4" spans="1:6" ht="12.75" x14ac:dyDescent="0.2">
      <c r="A4" s="134" t="s">
        <v>0</v>
      </c>
      <c r="B4" s="124"/>
      <c r="C4" s="136">
        <v>2325900</v>
      </c>
      <c r="D4" s="136">
        <v>975568.34</v>
      </c>
      <c r="E4" s="124"/>
      <c r="F4" s="129"/>
    </row>
    <row r="5" spans="1:6" ht="25.5" x14ac:dyDescent="0.2">
      <c r="A5" s="127" t="s">
        <v>202</v>
      </c>
      <c r="B5" s="95">
        <v>612473.73</v>
      </c>
      <c r="C5" s="95">
        <v>1745000</v>
      </c>
      <c r="D5" s="95">
        <v>684178.79</v>
      </c>
      <c r="E5" s="95">
        <f>D5/B5*100</f>
        <v>111.70745070159988</v>
      </c>
      <c r="F5" s="128">
        <f>D5/C5*100</f>
        <v>39.20795358166189</v>
      </c>
    </row>
    <row r="6" spans="1:6" ht="12.75" x14ac:dyDescent="0.2">
      <c r="A6" s="127" t="s">
        <v>203</v>
      </c>
      <c r="B6" s="95">
        <v>1343.26</v>
      </c>
      <c r="C6" s="96">
        <v>0</v>
      </c>
      <c r="D6" s="95">
        <v>2677.38</v>
      </c>
      <c r="E6" s="95">
        <f t="shared" ref="E6:E69" si="0">D6/B6*100</f>
        <v>199.31956583237795</v>
      </c>
      <c r="F6" s="128" t="e">
        <f t="shared" ref="F6:F69" si="1">D6/C6*100</f>
        <v>#DIV/0!</v>
      </c>
    </row>
    <row r="7" spans="1:6" ht="25.5" x14ac:dyDescent="0.2">
      <c r="A7" s="127" t="s">
        <v>204</v>
      </c>
      <c r="B7" s="95">
        <v>1343.26</v>
      </c>
      <c r="C7" s="96">
        <v>0</v>
      </c>
      <c r="D7" s="95">
        <v>2677.38</v>
      </c>
      <c r="E7" s="95">
        <f t="shared" si="0"/>
        <v>199.31956583237795</v>
      </c>
      <c r="F7" s="128" t="e">
        <f t="shared" si="1"/>
        <v>#DIV/0!</v>
      </c>
    </row>
    <row r="8" spans="1:6" ht="12.75" x14ac:dyDescent="0.2">
      <c r="A8" s="127" t="s">
        <v>205</v>
      </c>
      <c r="B8" s="95">
        <v>1343.26</v>
      </c>
      <c r="C8" s="96"/>
      <c r="D8" s="95">
        <v>2677.38</v>
      </c>
      <c r="E8" s="95">
        <f t="shared" si="0"/>
        <v>199.31956583237795</v>
      </c>
      <c r="F8" s="128" t="e">
        <f t="shared" si="1"/>
        <v>#DIV/0!</v>
      </c>
    </row>
    <row r="9" spans="1:6" ht="25.5" x14ac:dyDescent="0.2">
      <c r="A9" s="127" t="s">
        <v>206</v>
      </c>
      <c r="B9" s="95">
        <v>611130.47</v>
      </c>
      <c r="C9" s="95">
        <v>1745000</v>
      </c>
      <c r="D9" s="95">
        <v>681501.41</v>
      </c>
      <c r="E9" s="95">
        <f t="shared" si="0"/>
        <v>111.51487995681184</v>
      </c>
      <c r="F9" s="128">
        <f t="shared" si="1"/>
        <v>39.054522063037247</v>
      </c>
    </row>
    <row r="10" spans="1:6" ht="25.5" x14ac:dyDescent="0.2">
      <c r="A10" s="127" t="s">
        <v>207</v>
      </c>
      <c r="B10" s="95">
        <v>611130.47</v>
      </c>
      <c r="C10" s="95">
        <v>1745000</v>
      </c>
      <c r="D10" s="95">
        <v>681501.41</v>
      </c>
      <c r="E10" s="95">
        <f t="shared" si="0"/>
        <v>111.51487995681184</v>
      </c>
      <c r="F10" s="128">
        <f t="shared" si="1"/>
        <v>39.054522063037247</v>
      </c>
    </row>
    <row r="11" spans="1:6" ht="25.5" x14ac:dyDescent="0.2">
      <c r="A11" s="127" t="s">
        <v>208</v>
      </c>
      <c r="B11" s="95">
        <v>611130.47</v>
      </c>
      <c r="C11" s="95">
        <v>1745000</v>
      </c>
      <c r="D11" s="95">
        <v>681501.41</v>
      </c>
      <c r="E11" s="95">
        <f t="shared" si="0"/>
        <v>111.51487995681184</v>
      </c>
      <c r="F11" s="128">
        <f t="shared" si="1"/>
        <v>39.054522063037247</v>
      </c>
    </row>
    <row r="12" spans="1:6" ht="12.75" x14ac:dyDescent="0.2">
      <c r="A12" s="127" t="s">
        <v>1</v>
      </c>
      <c r="B12" s="96">
        <v>0.11</v>
      </c>
      <c r="C12" s="96">
        <v>0</v>
      </c>
      <c r="D12" s="96">
        <v>0.12</v>
      </c>
      <c r="E12" s="95">
        <f t="shared" si="0"/>
        <v>109.09090909090908</v>
      </c>
      <c r="F12" s="128" t="e">
        <f t="shared" si="1"/>
        <v>#DIV/0!</v>
      </c>
    </row>
    <row r="13" spans="1:6" ht="12.75" x14ac:dyDescent="0.2">
      <c r="A13" s="127" t="s">
        <v>2</v>
      </c>
      <c r="B13" s="96">
        <v>0.11</v>
      </c>
      <c r="C13" s="96">
        <v>0</v>
      </c>
      <c r="D13" s="96">
        <v>0.12</v>
      </c>
      <c r="E13" s="95">
        <f t="shared" si="0"/>
        <v>109.09090909090908</v>
      </c>
      <c r="F13" s="128" t="e">
        <f t="shared" si="1"/>
        <v>#DIV/0!</v>
      </c>
    </row>
    <row r="14" spans="1:6" ht="12.75" x14ac:dyDescent="0.2">
      <c r="A14" s="127" t="s">
        <v>3</v>
      </c>
      <c r="B14" s="96">
        <v>0.11</v>
      </c>
      <c r="C14" s="96">
        <v>0</v>
      </c>
      <c r="D14" s="96">
        <v>0.12</v>
      </c>
      <c r="E14" s="95">
        <f t="shared" si="0"/>
        <v>109.09090909090908</v>
      </c>
      <c r="F14" s="128" t="e">
        <f t="shared" si="1"/>
        <v>#DIV/0!</v>
      </c>
    </row>
    <row r="15" spans="1:6" ht="12.75" x14ac:dyDescent="0.2">
      <c r="A15" s="127" t="s">
        <v>209</v>
      </c>
      <c r="B15" s="96">
        <v>0.11</v>
      </c>
      <c r="C15" s="96"/>
      <c r="D15" s="96">
        <v>0.12</v>
      </c>
      <c r="E15" s="95">
        <f t="shared" si="0"/>
        <v>109.09090909090908</v>
      </c>
      <c r="F15" s="128" t="e">
        <f t="shared" si="1"/>
        <v>#DIV/0!</v>
      </c>
    </row>
    <row r="16" spans="1:6" ht="25.5" x14ac:dyDescent="0.2">
      <c r="A16" s="127" t="s">
        <v>210</v>
      </c>
      <c r="B16" s="95">
        <v>74956.33</v>
      </c>
      <c r="C16" s="95">
        <v>91200</v>
      </c>
      <c r="D16" s="95">
        <v>78837.460000000006</v>
      </c>
      <c r="E16" s="95">
        <f t="shared" si="0"/>
        <v>105.17785489230864</v>
      </c>
      <c r="F16" s="128">
        <f t="shared" si="1"/>
        <v>86.444583333333341</v>
      </c>
    </row>
    <row r="17" spans="1:6" ht="12.75" x14ac:dyDescent="0.2">
      <c r="A17" s="127" t="s">
        <v>4</v>
      </c>
      <c r="B17" s="95">
        <v>74956.33</v>
      </c>
      <c r="C17" s="95">
        <v>91200</v>
      </c>
      <c r="D17" s="95">
        <v>78837.460000000006</v>
      </c>
      <c r="E17" s="95">
        <f t="shared" si="0"/>
        <v>105.17785489230864</v>
      </c>
      <c r="F17" s="128">
        <f t="shared" si="1"/>
        <v>86.444583333333341</v>
      </c>
    </row>
    <row r="18" spans="1:6" ht="12.75" x14ac:dyDescent="0.2">
      <c r="A18" s="127" t="s">
        <v>5</v>
      </c>
      <c r="B18" s="95">
        <v>74956.33</v>
      </c>
      <c r="C18" s="95">
        <v>91200</v>
      </c>
      <c r="D18" s="95">
        <v>78837.460000000006</v>
      </c>
      <c r="E18" s="95">
        <f t="shared" si="0"/>
        <v>105.17785489230864</v>
      </c>
      <c r="F18" s="128">
        <f t="shared" si="1"/>
        <v>86.444583333333341</v>
      </c>
    </row>
    <row r="19" spans="1:6" ht="12.75" x14ac:dyDescent="0.2">
      <c r="A19" s="127" t="s">
        <v>211</v>
      </c>
      <c r="B19" s="95">
        <v>72372.2</v>
      </c>
      <c r="C19" s="95">
        <v>91200</v>
      </c>
      <c r="D19" s="95">
        <v>78190.710000000006</v>
      </c>
      <c r="E19" s="95">
        <f t="shared" si="0"/>
        <v>108.03970309041317</v>
      </c>
      <c r="F19" s="128">
        <f t="shared" si="1"/>
        <v>85.735427631578958</v>
      </c>
    </row>
    <row r="20" spans="1:6" ht="25.5" x14ac:dyDescent="0.2">
      <c r="A20" s="127" t="s">
        <v>212</v>
      </c>
      <c r="B20" s="96"/>
      <c r="C20" s="96"/>
      <c r="D20" s="96">
        <v>418.75</v>
      </c>
      <c r="E20" s="95" t="e">
        <f t="shared" si="0"/>
        <v>#DIV/0!</v>
      </c>
      <c r="F20" s="128" t="e">
        <f t="shared" si="1"/>
        <v>#DIV/0!</v>
      </c>
    </row>
    <row r="21" spans="1:6" ht="12.75" x14ac:dyDescent="0.2">
      <c r="A21" s="127" t="s">
        <v>213</v>
      </c>
      <c r="B21" s="95">
        <v>2584.13</v>
      </c>
      <c r="C21" s="96"/>
      <c r="D21" s="96">
        <v>228</v>
      </c>
      <c r="E21" s="95">
        <f t="shared" si="0"/>
        <v>8.8230855258829859</v>
      </c>
      <c r="F21" s="128" t="e">
        <f t="shared" si="1"/>
        <v>#DIV/0!</v>
      </c>
    </row>
    <row r="22" spans="1:6" ht="25.5" x14ac:dyDescent="0.2">
      <c r="A22" s="127" t="s">
        <v>6</v>
      </c>
      <c r="B22" s="96">
        <v>811</v>
      </c>
      <c r="C22" s="96">
        <v>0</v>
      </c>
      <c r="D22" s="95">
        <v>5092.16</v>
      </c>
      <c r="E22" s="95">
        <f t="shared" si="0"/>
        <v>627.88655980271267</v>
      </c>
      <c r="F22" s="128" t="e">
        <f t="shared" si="1"/>
        <v>#DIV/0!</v>
      </c>
    </row>
    <row r="23" spans="1:6" ht="25.5" x14ac:dyDescent="0.2">
      <c r="A23" s="127" t="s">
        <v>217</v>
      </c>
      <c r="B23" s="96">
        <v>300</v>
      </c>
      <c r="C23" s="96">
        <v>0</v>
      </c>
      <c r="D23" s="96">
        <v>0</v>
      </c>
      <c r="E23" s="95">
        <f t="shared" si="0"/>
        <v>0</v>
      </c>
      <c r="F23" s="128" t="e">
        <f t="shared" si="1"/>
        <v>#DIV/0!</v>
      </c>
    </row>
    <row r="24" spans="1:6" ht="12.75" x14ac:dyDescent="0.2">
      <c r="A24" s="127" t="s">
        <v>7</v>
      </c>
      <c r="B24" s="96">
        <v>300</v>
      </c>
      <c r="C24" s="96">
        <v>0</v>
      </c>
      <c r="D24" s="96">
        <v>0</v>
      </c>
      <c r="E24" s="95">
        <f t="shared" si="0"/>
        <v>0</v>
      </c>
      <c r="F24" s="128" t="e">
        <f t="shared" si="1"/>
        <v>#DIV/0!</v>
      </c>
    </row>
    <row r="25" spans="1:6" ht="12.75" x14ac:dyDescent="0.2">
      <c r="A25" s="127" t="s">
        <v>218</v>
      </c>
      <c r="B25" s="96">
        <v>300</v>
      </c>
      <c r="C25" s="96"/>
      <c r="D25" s="94"/>
      <c r="E25" s="95">
        <f t="shared" si="0"/>
        <v>0</v>
      </c>
      <c r="F25" s="128" t="e">
        <f t="shared" si="1"/>
        <v>#DIV/0!</v>
      </c>
    </row>
    <row r="26" spans="1:6" ht="25.5" x14ac:dyDescent="0.2">
      <c r="A26" s="127" t="s">
        <v>8</v>
      </c>
      <c r="B26" s="96">
        <v>511</v>
      </c>
      <c r="C26" s="96">
        <v>0</v>
      </c>
      <c r="D26" s="95">
        <v>5092.16</v>
      </c>
      <c r="E26" s="95">
        <f t="shared" si="0"/>
        <v>996.50880626223091</v>
      </c>
      <c r="F26" s="128" t="e">
        <f t="shared" si="1"/>
        <v>#DIV/0!</v>
      </c>
    </row>
    <row r="27" spans="1:6" ht="12.75" x14ac:dyDescent="0.2">
      <c r="A27" s="127" t="s">
        <v>9</v>
      </c>
      <c r="B27" s="96">
        <v>511</v>
      </c>
      <c r="C27" s="96">
        <v>0</v>
      </c>
      <c r="D27" s="95">
        <v>1843.18</v>
      </c>
      <c r="E27" s="95">
        <f t="shared" si="0"/>
        <v>360.70058708414876</v>
      </c>
      <c r="F27" s="128" t="e">
        <f t="shared" si="1"/>
        <v>#DIV/0!</v>
      </c>
    </row>
    <row r="28" spans="1:6" ht="12.75" x14ac:dyDescent="0.2">
      <c r="A28" s="127" t="s">
        <v>214</v>
      </c>
      <c r="B28" s="96"/>
      <c r="C28" s="96"/>
      <c r="D28" s="95">
        <v>1843.18</v>
      </c>
      <c r="E28" s="95" t="e">
        <f t="shared" si="0"/>
        <v>#DIV/0!</v>
      </c>
      <c r="F28" s="128" t="e">
        <f t="shared" si="1"/>
        <v>#DIV/0!</v>
      </c>
    </row>
    <row r="29" spans="1:6" ht="25.5" x14ac:dyDescent="0.2">
      <c r="A29" s="127" t="s">
        <v>219</v>
      </c>
      <c r="B29" s="96">
        <v>511</v>
      </c>
      <c r="C29" s="96"/>
      <c r="D29" s="94"/>
      <c r="E29" s="95">
        <f t="shared" si="0"/>
        <v>0</v>
      </c>
      <c r="F29" s="128" t="e">
        <f t="shared" si="1"/>
        <v>#DIV/0!</v>
      </c>
    </row>
    <row r="30" spans="1:6" ht="12.75" x14ac:dyDescent="0.2">
      <c r="A30" s="127" t="s">
        <v>10</v>
      </c>
      <c r="B30" s="96">
        <v>0</v>
      </c>
      <c r="C30" s="96">
        <v>0</v>
      </c>
      <c r="D30" s="95">
        <v>3248.98</v>
      </c>
      <c r="E30" s="95" t="e">
        <f t="shared" si="0"/>
        <v>#DIV/0!</v>
      </c>
      <c r="F30" s="128" t="e">
        <f t="shared" si="1"/>
        <v>#DIV/0!</v>
      </c>
    </row>
    <row r="31" spans="1:6" ht="12.75" x14ac:dyDescent="0.2">
      <c r="A31" s="127" t="s">
        <v>215</v>
      </c>
      <c r="B31" s="96"/>
      <c r="C31" s="96"/>
      <c r="D31" s="95">
        <v>3248.98</v>
      </c>
      <c r="E31" s="95" t="e">
        <f t="shared" si="0"/>
        <v>#DIV/0!</v>
      </c>
      <c r="F31" s="128" t="e">
        <f t="shared" si="1"/>
        <v>#DIV/0!</v>
      </c>
    </row>
    <row r="32" spans="1:6" ht="25.5" x14ac:dyDescent="0.2">
      <c r="A32" s="127" t="s">
        <v>55</v>
      </c>
      <c r="B32" s="139">
        <v>203140.96</v>
      </c>
      <c r="C32" s="95">
        <v>489700</v>
      </c>
      <c r="D32" s="95">
        <v>207459.81</v>
      </c>
      <c r="E32" s="95">
        <f t="shared" si="0"/>
        <v>102.12603602936601</v>
      </c>
      <c r="F32" s="128">
        <f t="shared" si="1"/>
        <v>42.364674290381863</v>
      </c>
    </row>
    <row r="33" spans="1:6" ht="25.5" x14ac:dyDescent="0.2">
      <c r="A33" s="127" t="s">
        <v>57</v>
      </c>
      <c r="B33" s="139">
        <v>203140.96</v>
      </c>
      <c r="C33" s="95">
        <v>489700</v>
      </c>
      <c r="D33" s="95">
        <v>207459.81</v>
      </c>
      <c r="E33" s="95">
        <f t="shared" si="0"/>
        <v>102.12603602936601</v>
      </c>
      <c r="F33" s="128">
        <f t="shared" si="1"/>
        <v>42.364674290381863</v>
      </c>
    </row>
    <row r="34" spans="1:6" ht="25.5" x14ac:dyDescent="0.2">
      <c r="A34" s="127" t="s">
        <v>56</v>
      </c>
      <c r="B34" s="139">
        <v>203140.96</v>
      </c>
      <c r="C34" s="95">
        <v>459700</v>
      </c>
      <c r="D34" s="95">
        <v>205563.09</v>
      </c>
      <c r="E34" s="95">
        <f t="shared" si="0"/>
        <v>101.19233954589957</v>
      </c>
      <c r="F34" s="128">
        <f t="shared" si="1"/>
        <v>44.716791385686314</v>
      </c>
    </row>
    <row r="35" spans="1:6" ht="25.5" x14ac:dyDescent="0.2">
      <c r="A35" s="134" t="s">
        <v>223</v>
      </c>
      <c r="B35" s="139">
        <v>203140.96</v>
      </c>
      <c r="C35" s="95">
        <v>459700</v>
      </c>
      <c r="D35" s="95">
        <v>205563.09</v>
      </c>
      <c r="E35" s="95">
        <f t="shared" si="0"/>
        <v>101.19233954589957</v>
      </c>
      <c r="F35" s="128">
        <f t="shared" si="1"/>
        <v>44.716791385686314</v>
      </c>
    </row>
    <row r="36" spans="1:6" ht="25.5" x14ac:dyDescent="0.2">
      <c r="A36" s="127" t="s">
        <v>58</v>
      </c>
      <c r="B36" s="139">
        <v>0</v>
      </c>
      <c r="C36" s="95">
        <v>30000</v>
      </c>
      <c r="D36" s="95">
        <v>1896.72</v>
      </c>
      <c r="E36" s="95" t="e">
        <f t="shared" si="0"/>
        <v>#DIV/0!</v>
      </c>
      <c r="F36" s="128">
        <f t="shared" si="1"/>
        <v>6.3224</v>
      </c>
    </row>
    <row r="37" spans="1:6" ht="25.5" x14ac:dyDescent="0.2">
      <c r="A37" s="134" t="s">
        <v>224</v>
      </c>
      <c r="B37" s="139">
        <v>0</v>
      </c>
      <c r="C37" s="95">
        <v>30000</v>
      </c>
      <c r="D37" s="95">
        <v>1896.72</v>
      </c>
      <c r="E37" s="95" t="e">
        <f t="shared" si="0"/>
        <v>#DIV/0!</v>
      </c>
      <c r="F37" s="128">
        <f t="shared" si="1"/>
        <v>6.3224</v>
      </c>
    </row>
    <row r="38" spans="1:6" ht="15" x14ac:dyDescent="0.25">
      <c r="A38" s="137" t="s">
        <v>11</v>
      </c>
      <c r="B38" s="138">
        <f>SUM(688241.17+B32)</f>
        <v>891382.13</v>
      </c>
      <c r="C38" s="138">
        <f>SUM(1836200+C32)</f>
        <v>2325900</v>
      </c>
      <c r="D38" s="138">
        <f>SUM(768108.53+D32)</f>
        <v>975568.34000000008</v>
      </c>
      <c r="E38" s="138">
        <f t="shared" si="0"/>
        <v>109.44445790045174</v>
      </c>
      <c r="F38" s="138">
        <f t="shared" si="1"/>
        <v>41.943692334150221</v>
      </c>
    </row>
    <row r="39" spans="1:6" ht="12.75" x14ac:dyDescent="0.2">
      <c r="A39" s="135" t="s">
        <v>12</v>
      </c>
      <c r="B39" s="97">
        <v>879713.72</v>
      </c>
      <c r="C39" s="97">
        <v>2260900</v>
      </c>
      <c r="D39" s="97">
        <v>1076039.54</v>
      </c>
      <c r="E39" s="95">
        <f t="shared" si="0"/>
        <v>122.31701240262571</v>
      </c>
      <c r="F39" s="128">
        <f t="shared" si="1"/>
        <v>47.593415896324473</v>
      </c>
    </row>
    <row r="40" spans="1:6" ht="12.75" x14ac:dyDescent="0.2">
      <c r="A40" s="127" t="s">
        <v>13</v>
      </c>
      <c r="B40" s="95">
        <v>680973.95</v>
      </c>
      <c r="C40" s="95">
        <v>1880700</v>
      </c>
      <c r="D40" s="95">
        <v>865673.5</v>
      </c>
      <c r="E40" s="95">
        <f t="shared" si="0"/>
        <v>127.12285102829559</v>
      </c>
      <c r="F40" s="128">
        <f t="shared" si="1"/>
        <v>46.029324187802409</v>
      </c>
    </row>
    <row r="41" spans="1:6" ht="12.75" x14ac:dyDescent="0.2">
      <c r="A41" s="127" t="s">
        <v>133</v>
      </c>
      <c r="B41" s="95">
        <v>561809.37</v>
      </c>
      <c r="C41" s="95">
        <v>1529000</v>
      </c>
      <c r="D41" s="95">
        <v>717834.86</v>
      </c>
      <c r="E41" s="95">
        <f t="shared" si="0"/>
        <v>127.77196293468727</v>
      </c>
      <c r="F41" s="128">
        <f t="shared" si="1"/>
        <v>46.947996075866577</v>
      </c>
    </row>
    <row r="42" spans="1:6" ht="12.75" x14ac:dyDescent="0.2">
      <c r="A42" s="127" t="s">
        <v>14</v>
      </c>
      <c r="B42" s="95">
        <v>561809.37</v>
      </c>
      <c r="C42" s="95">
        <v>1529000</v>
      </c>
      <c r="D42" s="95">
        <v>717834.86</v>
      </c>
      <c r="E42" s="95">
        <f t="shared" si="0"/>
        <v>127.77196293468727</v>
      </c>
      <c r="F42" s="128">
        <f t="shared" si="1"/>
        <v>46.947996075866577</v>
      </c>
    </row>
    <row r="43" spans="1:6" ht="12.75" x14ac:dyDescent="0.2">
      <c r="A43" s="127" t="s">
        <v>134</v>
      </c>
      <c r="B43" s="95">
        <v>561809.37</v>
      </c>
      <c r="C43" s="95">
        <v>1529000</v>
      </c>
      <c r="D43" s="95">
        <v>717834.86</v>
      </c>
      <c r="E43" s="95">
        <f t="shared" si="0"/>
        <v>127.77196293468727</v>
      </c>
      <c r="F43" s="128">
        <f t="shared" si="1"/>
        <v>46.947996075866577</v>
      </c>
    </row>
    <row r="44" spans="1:6" ht="12.75" x14ac:dyDescent="0.2">
      <c r="A44" s="127" t="s">
        <v>15</v>
      </c>
      <c r="B44" s="95">
        <v>26464.67</v>
      </c>
      <c r="C44" s="95">
        <v>90400</v>
      </c>
      <c r="D44" s="95">
        <v>30204.91</v>
      </c>
      <c r="E44" s="95">
        <f t="shared" si="0"/>
        <v>114.1329553703107</v>
      </c>
      <c r="F44" s="128">
        <f t="shared" si="1"/>
        <v>33.412511061946901</v>
      </c>
    </row>
    <row r="45" spans="1:6" ht="12.75" x14ac:dyDescent="0.2">
      <c r="A45" s="127" t="s">
        <v>16</v>
      </c>
      <c r="B45" s="95">
        <v>26464.67</v>
      </c>
      <c r="C45" s="95">
        <v>90400</v>
      </c>
      <c r="D45" s="95">
        <v>30204.91</v>
      </c>
      <c r="E45" s="95">
        <f t="shared" si="0"/>
        <v>114.1329553703107</v>
      </c>
      <c r="F45" s="128">
        <f t="shared" si="1"/>
        <v>33.412511061946901</v>
      </c>
    </row>
    <row r="46" spans="1:6" ht="12.75" x14ac:dyDescent="0.2">
      <c r="A46" s="127" t="s">
        <v>135</v>
      </c>
      <c r="B46" s="95">
        <v>6663.41</v>
      </c>
      <c r="C46" s="95">
        <v>30500</v>
      </c>
      <c r="D46" s="95">
        <v>8294.11</v>
      </c>
      <c r="E46" s="95">
        <f t="shared" si="0"/>
        <v>124.47245479416695</v>
      </c>
      <c r="F46" s="128">
        <f t="shared" si="1"/>
        <v>27.193803278688527</v>
      </c>
    </row>
    <row r="47" spans="1:6" ht="12.75" x14ac:dyDescent="0.2">
      <c r="A47" s="127" t="s">
        <v>136</v>
      </c>
      <c r="B47" s="96"/>
      <c r="C47" s="95">
        <v>14000</v>
      </c>
      <c r="D47" s="96">
        <v>220.72</v>
      </c>
      <c r="E47" s="95" t="e">
        <f t="shared" si="0"/>
        <v>#DIV/0!</v>
      </c>
      <c r="F47" s="128">
        <f t="shared" si="1"/>
        <v>1.5765714285714285</v>
      </c>
    </row>
    <row r="48" spans="1:6" ht="12.75" x14ac:dyDescent="0.2">
      <c r="A48" s="127" t="s">
        <v>137</v>
      </c>
      <c r="B48" s="95">
        <v>1801.26</v>
      </c>
      <c r="C48" s="95">
        <v>11900</v>
      </c>
      <c r="D48" s="95">
        <v>3090.08</v>
      </c>
      <c r="E48" s="95">
        <f t="shared" si="0"/>
        <v>171.55102539333578</v>
      </c>
      <c r="F48" s="128">
        <f t="shared" si="1"/>
        <v>25.96705882352941</v>
      </c>
    </row>
    <row r="49" spans="1:6" ht="12.75" x14ac:dyDescent="0.2">
      <c r="A49" s="127" t="s">
        <v>138</v>
      </c>
      <c r="B49" s="95">
        <v>18000</v>
      </c>
      <c r="C49" s="95">
        <v>30500</v>
      </c>
      <c r="D49" s="95">
        <v>18600</v>
      </c>
      <c r="E49" s="95">
        <f t="shared" si="0"/>
        <v>103.33333333333334</v>
      </c>
      <c r="F49" s="128">
        <f t="shared" si="1"/>
        <v>60.983606557377044</v>
      </c>
    </row>
    <row r="50" spans="1:6" ht="12.75" x14ac:dyDescent="0.2">
      <c r="A50" s="127" t="s">
        <v>139</v>
      </c>
      <c r="B50" s="96"/>
      <c r="C50" s="95">
        <v>3500</v>
      </c>
      <c r="D50" s="94"/>
      <c r="E50" s="95" t="e">
        <f t="shared" si="0"/>
        <v>#DIV/0!</v>
      </c>
      <c r="F50" s="128">
        <f t="shared" si="1"/>
        <v>0</v>
      </c>
    </row>
    <row r="51" spans="1:6" ht="12.75" x14ac:dyDescent="0.2">
      <c r="A51" s="127" t="s">
        <v>17</v>
      </c>
      <c r="B51" s="95">
        <v>92699.91</v>
      </c>
      <c r="C51" s="95">
        <v>261300</v>
      </c>
      <c r="D51" s="95">
        <v>117633.73</v>
      </c>
      <c r="E51" s="95">
        <f t="shared" si="0"/>
        <v>126.89735081727696</v>
      </c>
      <c r="F51" s="128">
        <f t="shared" si="1"/>
        <v>45.018649062380405</v>
      </c>
    </row>
    <row r="52" spans="1:6" ht="12.75" x14ac:dyDescent="0.2">
      <c r="A52" s="127" t="s">
        <v>140</v>
      </c>
      <c r="B52" s="95">
        <v>92699.91</v>
      </c>
      <c r="C52" s="95">
        <v>261300</v>
      </c>
      <c r="D52" s="95">
        <v>117633.73</v>
      </c>
      <c r="E52" s="95">
        <f t="shared" si="0"/>
        <v>126.89735081727696</v>
      </c>
      <c r="F52" s="128">
        <f t="shared" si="1"/>
        <v>45.018649062380405</v>
      </c>
    </row>
    <row r="53" spans="1:6" ht="12.75" x14ac:dyDescent="0.2">
      <c r="A53" s="127" t="s">
        <v>141</v>
      </c>
      <c r="B53" s="95">
        <v>92699.91</v>
      </c>
      <c r="C53" s="95">
        <v>261300</v>
      </c>
      <c r="D53" s="95">
        <v>117633.73</v>
      </c>
      <c r="E53" s="95">
        <f t="shared" si="0"/>
        <v>126.89735081727696</v>
      </c>
      <c r="F53" s="128">
        <f t="shared" si="1"/>
        <v>45.018649062380405</v>
      </c>
    </row>
    <row r="54" spans="1:6" ht="12.75" x14ac:dyDescent="0.2">
      <c r="A54" s="127" t="s">
        <v>18</v>
      </c>
      <c r="B54" s="95">
        <v>194685.09</v>
      </c>
      <c r="C54" s="95">
        <v>375600</v>
      </c>
      <c r="D54" s="95">
        <v>205361.04</v>
      </c>
      <c r="E54" s="95">
        <f t="shared" si="0"/>
        <v>105.48370191060856</v>
      </c>
      <c r="F54" s="128">
        <f t="shared" si="1"/>
        <v>54.675463258785953</v>
      </c>
    </row>
    <row r="55" spans="1:6" ht="12.75" x14ac:dyDescent="0.2">
      <c r="A55" s="127" t="s">
        <v>19</v>
      </c>
      <c r="B55" s="95">
        <v>16130.53</v>
      </c>
      <c r="C55" s="95">
        <v>36900</v>
      </c>
      <c r="D55" s="95">
        <v>16060.4</v>
      </c>
      <c r="E55" s="95">
        <f t="shared" si="0"/>
        <v>99.565234372336178</v>
      </c>
      <c r="F55" s="128">
        <f t="shared" si="1"/>
        <v>43.524119241192409</v>
      </c>
    </row>
    <row r="56" spans="1:6" ht="12.75" x14ac:dyDescent="0.2">
      <c r="A56" s="127" t="s">
        <v>20</v>
      </c>
      <c r="B56" s="95">
        <v>2345.86</v>
      </c>
      <c r="C56" s="95">
        <v>5000</v>
      </c>
      <c r="D56" s="95">
        <v>2854.24</v>
      </c>
      <c r="E56" s="95">
        <f t="shared" si="0"/>
        <v>121.67136998797881</v>
      </c>
      <c r="F56" s="128">
        <f t="shared" si="1"/>
        <v>57.084799999999994</v>
      </c>
    </row>
    <row r="57" spans="1:6" ht="12.75" x14ac:dyDescent="0.2">
      <c r="A57" s="127" t="s">
        <v>101</v>
      </c>
      <c r="B57" s="95">
        <v>1459.24</v>
      </c>
      <c r="C57" s="95">
        <v>2800</v>
      </c>
      <c r="D57" s="95">
        <v>1433.99</v>
      </c>
      <c r="E57" s="95">
        <f t="shared" si="0"/>
        <v>98.269647213618043</v>
      </c>
      <c r="F57" s="128">
        <f t="shared" si="1"/>
        <v>51.213928571428568</v>
      </c>
    </row>
    <row r="58" spans="1:6" ht="12.75" x14ac:dyDescent="0.2">
      <c r="A58" s="127" t="s">
        <v>148</v>
      </c>
      <c r="B58" s="96">
        <v>290</v>
      </c>
      <c r="C58" s="96"/>
      <c r="D58" s="96">
        <v>190</v>
      </c>
      <c r="E58" s="95">
        <f t="shared" si="0"/>
        <v>65.517241379310349</v>
      </c>
      <c r="F58" s="128" t="e">
        <f t="shared" si="1"/>
        <v>#DIV/0!</v>
      </c>
    </row>
    <row r="59" spans="1:6" ht="12.75" x14ac:dyDescent="0.2">
      <c r="A59" s="127" t="s">
        <v>102</v>
      </c>
      <c r="B59" s="96"/>
      <c r="C59" s="95">
        <v>1100</v>
      </c>
      <c r="D59" s="96">
        <v>178.2</v>
      </c>
      <c r="E59" s="95" t="e">
        <f t="shared" si="0"/>
        <v>#DIV/0!</v>
      </c>
      <c r="F59" s="128">
        <f t="shared" si="1"/>
        <v>16.2</v>
      </c>
    </row>
    <row r="60" spans="1:6" ht="25.5" x14ac:dyDescent="0.2">
      <c r="A60" s="127" t="s">
        <v>149</v>
      </c>
      <c r="B60" s="96">
        <v>60</v>
      </c>
      <c r="C60" s="96"/>
      <c r="D60" s="96">
        <v>287.04000000000002</v>
      </c>
      <c r="E60" s="95">
        <f t="shared" si="0"/>
        <v>478.40000000000009</v>
      </c>
      <c r="F60" s="128" t="e">
        <f t="shared" si="1"/>
        <v>#DIV/0!</v>
      </c>
    </row>
    <row r="61" spans="1:6" ht="12.75" x14ac:dyDescent="0.2">
      <c r="A61" s="127" t="s">
        <v>103</v>
      </c>
      <c r="B61" s="96">
        <v>456.53</v>
      </c>
      <c r="C61" s="95">
        <v>1100</v>
      </c>
      <c r="D61" s="96">
        <v>707.01</v>
      </c>
      <c r="E61" s="95">
        <f t="shared" si="0"/>
        <v>154.86605480472261</v>
      </c>
      <c r="F61" s="128">
        <f t="shared" si="1"/>
        <v>64.273636363636371</v>
      </c>
    </row>
    <row r="62" spans="1:6" ht="25.5" x14ac:dyDescent="0.2">
      <c r="A62" s="127" t="s">
        <v>150</v>
      </c>
      <c r="B62" s="96">
        <v>80.09</v>
      </c>
      <c r="C62" s="96"/>
      <c r="D62" s="96">
        <v>58</v>
      </c>
      <c r="E62" s="95">
        <f t="shared" si="0"/>
        <v>72.418529154700963</v>
      </c>
      <c r="F62" s="128" t="e">
        <f t="shared" si="1"/>
        <v>#DIV/0!</v>
      </c>
    </row>
    <row r="63" spans="1:6" ht="12.75" x14ac:dyDescent="0.2">
      <c r="A63" s="127" t="s">
        <v>21</v>
      </c>
      <c r="B63" s="95">
        <v>12459.67</v>
      </c>
      <c r="C63" s="95">
        <v>30700</v>
      </c>
      <c r="D63" s="95">
        <v>12961.16</v>
      </c>
      <c r="E63" s="95">
        <f t="shared" si="0"/>
        <v>104.02490595657829</v>
      </c>
      <c r="F63" s="128">
        <f t="shared" si="1"/>
        <v>42.218762214983713</v>
      </c>
    </row>
    <row r="64" spans="1:6" ht="12.75" x14ac:dyDescent="0.2">
      <c r="A64" s="127" t="s">
        <v>142</v>
      </c>
      <c r="B64" s="95">
        <v>12459.67</v>
      </c>
      <c r="C64" s="95">
        <v>30700</v>
      </c>
      <c r="D64" s="95">
        <v>12961.16</v>
      </c>
      <c r="E64" s="95">
        <f t="shared" si="0"/>
        <v>104.02490595657829</v>
      </c>
      <c r="F64" s="128">
        <f t="shared" si="1"/>
        <v>42.218762214983713</v>
      </c>
    </row>
    <row r="65" spans="1:6" ht="12.75" x14ac:dyDescent="0.2">
      <c r="A65" s="127" t="s">
        <v>22</v>
      </c>
      <c r="B65" s="95">
        <v>1325</v>
      </c>
      <c r="C65" s="95">
        <v>1200</v>
      </c>
      <c r="D65" s="96">
        <v>245</v>
      </c>
      <c r="E65" s="95">
        <f t="shared" si="0"/>
        <v>18.490566037735849</v>
      </c>
      <c r="F65" s="128">
        <f t="shared" si="1"/>
        <v>20.416666666666668</v>
      </c>
    </row>
    <row r="66" spans="1:6" ht="12.75" x14ac:dyDescent="0.2">
      <c r="A66" s="127" t="s">
        <v>104</v>
      </c>
      <c r="B66" s="95">
        <v>1325</v>
      </c>
      <c r="C66" s="95">
        <v>1200</v>
      </c>
      <c r="D66" s="96">
        <v>245</v>
      </c>
      <c r="E66" s="95">
        <f t="shared" si="0"/>
        <v>18.490566037735849</v>
      </c>
      <c r="F66" s="128">
        <f t="shared" si="1"/>
        <v>20.416666666666668</v>
      </c>
    </row>
    <row r="67" spans="1:6" ht="12.75" x14ac:dyDescent="0.2">
      <c r="A67" s="127" t="s">
        <v>23</v>
      </c>
      <c r="B67" s="95">
        <v>117385.23</v>
      </c>
      <c r="C67" s="95">
        <v>219500</v>
      </c>
      <c r="D67" s="95">
        <v>123143.62</v>
      </c>
      <c r="E67" s="95">
        <f t="shared" si="0"/>
        <v>104.90554902009393</v>
      </c>
      <c r="F67" s="128">
        <f t="shared" si="1"/>
        <v>56.101876993166286</v>
      </c>
    </row>
    <row r="68" spans="1:6" ht="12.75" x14ac:dyDescent="0.2">
      <c r="A68" s="127" t="s">
        <v>24</v>
      </c>
      <c r="B68" s="95">
        <v>15928.45</v>
      </c>
      <c r="C68" s="95">
        <v>13000</v>
      </c>
      <c r="D68" s="95">
        <v>14828.86</v>
      </c>
      <c r="E68" s="95">
        <f t="shared" si="0"/>
        <v>93.096691768502268</v>
      </c>
      <c r="F68" s="128">
        <f t="shared" si="1"/>
        <v>114.06815384615385</v>
      </c>
    </row>
    <row r="69" spans="1:6" ht="12.75" x14ac:dyDescent="0.2">
      <c r="A69" s="127" t="s">
        <v>105</v>
      </c>
      <c r="B69" s="95">
        <v>2365.36</v>
      </c>
      <c r="C69" s="95">
        <v>3000</v>
      </c>
      <c r="D69" s="95">
        <v>3327.78</v>
      </c>
      <c r="E69" s="95">
        <f t="shared" si="0"/>
        <v>140.68809821760746</v>
      </c>
      <c r="F69" s="128">
        <f t="shared" si="1"/>
        <v>110.92600000000002</v>
      </c>
    </row>
    <row r="70" spans="1:6" ht="25.5" x14ac:dyDescent="0.2">
      <c r="A70" s="127" t="s">
        <v>106</v>
      </c>
      <c r="B70" s="95">
        <v>2469.69</v>
      </c>
      <c r="C70" s="96">
        <v>200</v>
      </c>
      <c r="D70" s="95">
        <v>1759.79</v>
      </c>
      <c r="E70" s="95">
        <f t="shared" ref="E70:E133" si="2">D70/B70*100</f>
        <v>71.255501702642846</v>
      </c>
      <c r="F70" s="128">
        <f t="shared" ref="F70:F133" si="3">D70/C70*100</f>
        <v>879.89499999999998</v>
      </c>
    </row>
    <row r="71" spans="1:6" ht="12.75" x14ac:dyDescent="0.2">
      <c r="A71" s="127" t="s">
        <v>107</v>
      </c>
      <c r="B71" s="95">
        <v>5973.23</v>
      </c>
      <c r="C71" s="95">
        <v>5050</v>
      </c>
      <c r="D71" s="95">
        <v>4854.18</v>
      </c>
      <c r="E71" s="95">
        <f t="shared" si="2"/>
        <v>81.265579929117095</v>
      </c>
      <c r="F71" s="128">
        <f t="shared" si="3"/>
        <v>96.122376237623769</v>
      </c>
    </row>
    <row r="72" spans="1:6" ht="12.75" x14ac:dyDescent="0.2">
      <c r="A72" s="127" t="s">
        <v>108</v>
      </c>
      <c r="B72" s="95">
        <v>3810.81</v>
      </c>
      <c r="C72" s="95">
        <v>4650</v>
      </c>
      <c r="D72" s="95">
        <v>4157.53</v>
      </c>
      <c r="E72" s="95">
        <f t="shared" si="2"/>
        <v>109.09832817694924</v>
      </c>
      <c r="F72" s="128">
        <f t="shared" si="3"/>
        <v>89.409247311827954</v>
      </c>
    </row>
    <row r="73" spans="1:6" ht="12.75" x14ac:dyDescent="0.2">
      <c r="A73" s="127" t="s">
        <v>151</v>
      </c>
      <c r="B73" s="95">
        <v>1309.3599999999999</v>
      </c>
      <c r="C73" s="96">
        <v>100</v>
      </c>
      <c r="D73" s="96">
        <v>729.58</v>
      </c>
      <c r="E73" s="95">
        <f t="shared" si="2"/>
        <v>55.720351927659316</v>
      </c>
      <c r="F73" s="128">
        <f t="shared" si="3"/>
        <v>729.58</v>
      </c>
    </row>
    <row r="74" spans="1:6" ht="12.75" x14ac:dyDescent="0.2">
      <c r="A74" s="127" t="s">
        <v>25</v>
      </c>
      <c r="B74" s="95">
        <v>85086.99</v>
      </c>
      <c r="C74" s="95">
        <v>169800</v>
      </c>
      <c r="D74" s="95">
        <v>90247.64</v>
      </c>
      <c r="E74" s="95">
        <f t="shared" si="2"/>
        <v>106.06514579961048</v>
      </c>
      <c r="F74" s="128">
        <f t="shared" si="3"/>
        <v>53.149375736160188</v>
      </c>
    </row>
    <row r="75" spans="1:6" ht="12.75" x14ac:dyDescent="0.2">
      <c r="A75" s="127" t="s">
        <v>152</v>
      </c>
      <c r="B75" s="95">
        <v>85062.56</v>
      </c>
      <c r="C75" s="95">
        <v>169600</v>
      </c>
      <c r="D75" s="95">
        <v>90247.64</v>
      </c>
      <c r="E75" s="95">
        <f t="shared" si="2"/>
        <v>106.09560775034281</v>
      </c>
      <c r="F75" s="128">
        <f t="shared" si="3"/>
        <v>53.212051886792452</v>
      </c>
    </row>
    <row r="76" spans="1:6" ht="12.75" x14ac:dyDescent="0.2">
      <c r="A76" s="127" t="s">
        <v>162</v>
      </c>
      <c r="B76" s="96">
        <v>24.43</v>
      </c>
      <c r="C76" s="96">
        <v>200</v>
      </c>
      <c r="D76" s="94"/>
      <c r="E76" s="95">
        <f t="shared" si="2"/>
        <v>0</v>
      </c>
      <c r="F76" s="128">
        <f t="shared" si="3"/>
        <v>0</v>
      </c>
    </row>
    <row r="77" spans="1:6" ht="12.75" x14ac:dyDescent="0.2">
      <c r="A77" s="127" t="s">
        <v>26</v>
      </c>
      <c r="B77" s="95">
        <v>14616.57</v>
      </c>
      <c r="C77" s="95">
        <v>35000</v>
      </c>
      <c r="D77" s="95">
        <v>15390.01</v>
      </c>
      <c r="E77" s="95">
        <f t="shared" si="2"/>
        <v>105.29152872390719</v>
      </c>
      <c r="F77" s="128">
        <f t="shared" si="3"/>
        <v>43.971457142857147</v>
      </c>
    </row>
    <row r="78" spans="1:6" ht="12.75" x14ac:dyDescent="0.2">
      <c r="A78" s="127" t="s">
        <v>146</v>
      </c>
      <c r="B78" s="95">
        <v>14616.57</v>
      </c>
      <c r="C78" s="95">
        <v>35000</v>
      </c>
      <c r="D78" s="95">
        <v>15390.01</v>
      </c>
      <c r="E78" s="95">
        <f t="shared" si="2"/>
        <v>105.29152872390719</v>
      </c>
      <c r="F78" s="128">
        <f t="shared" si="3"/>
        <v>43.971457142857147</v>
      </c>
    </row>
    <row r="79" spans="1:6" ht="12.75" x14ac:dyDescent="0.2">
      <c r="A79" s="127" t="s">
        <v>27</v>
      </c>
      <c r="B79" s="96">
        <v>675.78</v>
      </c>
      <c r="C79" s="96">
        <v>500</v>
      </c>
      <c r="D79" s="95">
        <v>1273.73</v>
      </c>
      <c r="E79" s="95">
        <f t="shared" si="2"/>
        <v>188.48293823433664</v>
      </c>
      <c r="F79" s="128">
        <f t="shared" si="3"/>
        <v>254.74600000000001</v>
      </c>
    </row>
    <row r="80" spans="1:6" ht="25.5" x14ac:dyDescent="0.2">
      <c r="A80" s="127" t="s">
        <v>109</v>
      </c>
      <c r="B80" s="96">
        <v>675.78</v>
      </c>
      <c r="C80" s="96">
        <v>500</v>
      </c>
      <c r="D80" s="95">
        <v>1273.73</v>
      </c>
      <c r="E80" s="95">
        <f t="shared" si="2"/>
        <v>188.48293823433664</v>
      </c>
      <c r="F80" s="128">
        <f t="shared" si="3"/>
        <v>254.74600000000001</v>
      </c>
    </row>
    <row r="81" spans="1:6" ht="12.75" x14ac:dyDescent="0.2">
      <c r="A81" s="127" t="s">
        <v>28</v>
      </c>
      <c r="B81" s="96">
        <v>840.01</v>
      </c>
      <c r="C81" s="96">
        <v>300</v>
      </c>
      <c r="D81" s="96">
        <v>672.43</v>
      </c>
      <c r="E81" s="95">
        <f t="shared" si="2"/>
        <v>80.050237497172645</v>
      </c>
      <c r="F81" s="128">
        <f t="shared" si="3"/>
        <v>224.14333333333332</v>
      </c>
    </row>
    <row r="82" spans="1:6" ht="12.75" x14ac:dyDescent="0.2">
      <c r="A82" s="127" t="s">
        <v>110</v>
      </c>
      <c r="B82" s="96">
        <v>840.01</v>
      </c>
      <c r="C82" s="96">
        <v>300</v>
      </c>
      <c r="D82" s="96">
        <v>672.43</v>
      </c>
      <c r="E82" s="95">
        <f t="shared" si="2"/>
        <v>80.050237497172645</v>
      </c>
      <c r="F82" s="128">
        <f t="shared" si="3"/>
        <v>224.14333333333332</v>
      </c>
    </row>
    <row r="83" spans="1:6" ht="12.75" x14ac:dyDescent="0.2">
      <c r="A83" s="127" t="s">
        <v>29</v>
      </c>
      <c r="B83" s="96">
        <v>237.43</v>
      </c>
      <c r="C83" s="96">
        <v>900</v>
      </c>
      <c r="D83" s="96">
        <v>730.95</v>
      </c>
      <c r="E83" s="95">
        <f t="shared" si="2"/>
        <v>307.8591584888178</v>
      </c>
      <c r="F83" s="128">
        <f t="shared" si="3"/>
        <v>81.216666666666669</v>
      </c>
    </row>
    <row r="84" spans="1:6" ht="12.75" x14ac:dyDescent="0.2">
      <c r="A84" s="127" t="s">
        <v>111</v>
      </c>
      <c r="B84" s="96">
        <v>237.43</v>
      </c>
      <c r="C84" s="96">
        <v>900</v>
      </c>
      <c r="D84" s="96">
        <v>730.95</v>
      </c>
      <c r="E84" s="95">
        <f t="shared" si="2"/>
        <v>307.8591584888178</v>
      </c>
      <c r="F84" s="128">
        <f t="shared" si="3"/>
        <v>81.216666666666669</v>
      </c>
    </row>
    <row r="85" spans="1:6" ht="12.75" x14ac:dyDescent="0.2">
      <c r="A85" s="127" t="s">
        <v>30</v>
      </c>
      <c r="B85" s="95">
        <v>50308.71</v>
      </c>
      <c r="C85" s="95">
        <v>106350</v>
      </c>
      <c r="D85" s="95">
        <v>58508.92</v>
      </c>
      <c r="E85" s="95">
        <f t="shared" si="2"/>
        <v>116.29978188667529</v>
      </c>
      <c r="F85" s="128">
        <f t="shared" si="3"/>
        <v>55.015439586271739</v>
      </c>
    </row>
    <row r="86" spans="1:6" ht="12.75" x14ac:dyDescent="0.2">
      <c r="A86" s="127" t="s">
        <v>31</v>
      </c>
      <c r="B86" s="95">
        <v>2299.38</v>
      </c>
      <c r="C86" s="95">
        <v>4750</v>
      </c>
      <c r="D86" s="95">
        <v>3172.3</v>
      </c>
      <c r="E86" s="95">
        <f t="shared" si="2"/>
        <v>137.96327705729371</v>
      </c>
      <c r="F86" s="128">
        <f t="shared" si="3"/>
        <v>66.785263157894732</v>
      </c>
    </row>
    <row r="87" spans="1:6" ht="12.75" x14ac:dyDescent="0.2">
      <c r="A87" s="127" t="s">
        <v>112</v>
      </c>
      <c r="B87" s="95">
        <v>2017.58</v>
      </c>
      <c r="C87" s="95">
        <v>4300</v>
      </c>
      <c r="D87" s="95">
        <v>3001.26</v>
      </c>
      <c r="E87" s="95">
        <f t="shared" si="2"/>
        <v>148.7554396851674</v>
      </c>
      <c r="F87" s="128">
        <f t="shared" si="3"/>
        <v>69.796744186046524</v>
      </c>
    </row>
    <row r="88" spans="1:6" ht="12.75" x14ac:dyDescent="0.2">
      <c r="A88" s="127" t="s">
        <v>113</v>
      </c>
      <c r="B88" s="96">
        <v>270.55</v>
      </c>
      <c r="C88" s="96">
        <v>450</v>
      </c>
      <c r="D88" s="96">
        <v>171.04</v>
      </c>
      <c r="E88" s="95">
        <f t="shared" si="2"/>
        <v>63.219367954167424</v>
      </c>
      <c r="F88" s="128">
        <f t="shared" si="3"/>
        <v>38.008888888888883</v>
      </c>
    </row>
    <row r="89" spans="1:6" ht="12.75" x14ac:dyDescent="0.2">
      <c r="A89" s="127" t="s">
        <v>220</v>
      </c>
      <c r="B89" s="96">
        <v>11.25</v>
      </c>
      <c r="C89" s="96"/>
      <c r="D89" s="94"/>
      <c r="E89" s="95">
        <f t="shared" si="2"/>
        <v>0</v>
      </c>
      <c r="F89" s="128" t="e">
        <f t="shared" si="3"/>
        <v>#DIV/0!</v>
      </c>
    </row>
    <row r="90" spans="1:6" ht="12.75" x14ac:dyDescent="0.2">
      <c r="A90" s="127" t="s">
        <v>32</v>
      </c>
      <c r="B90" s="95">
        <v>11945.67</v>
      </c>
      <c r="C90" s="95">
        <v>37300</v>
      </c>
      <c r="D90" s="95">
        <v>20879.169999999998</v>
      </c>
      <c r="E90" s="95">
        <f t="shared" si="2"/>
        <v>174.78441979395043</v>
      </c>
      <c r="F90" s="128">
        <f t="shared" si="3"/>
        <v>55.976327077747989</v>
      </c>
    </row>
    <row r="91" spans="1:6" ht="25.5" x14ac:dyDescent="0.2">
      <c r="A91" s="127" t="s">
        <v>153</v>
      </c>
      <c r="B91" s="96"/>
      <c r="C91" s="95">
        <v>9100</v>
      </c>
      <c r="D91" s="95">
        <v>3362.03</v>
      </c>
      <c r="E91" s="95" t="e">
        <f t="shared" si="2"/>
        <v>#DIV/0!</v>
      </c>
      <c r="F91" s="128">
        <f t="shared" si="3"/>
        <v>36.945384615384619</v>
      </c>
    </row>
    <row r="92" spans="1:6" ht="25.5" x14ac:dyDescent="0.2">
      <c r="A92" s="127" t="s">
        <v>114</v>
      </c>
      <c r="B92" s="95">
        <v>11945.67</v>
      </c>
      <c r="C92" s="95">
        <v>28200</v>
      </c>
      <c r="D92" s="95">
        <v>17517.14</v>
      </c>
      <c r="E92" s="95">
        <f t="shared" si="2"/>
        <v>146.64007962717872</v>
      </c>
      <c r="F92" s="128">
        <f t="shared" si="3"/>
        <v>62.117517730496452</v>
      </c>
    </row>
    <row r="93" spans="1:6" ht="12.75" x14ac:dyDescent="0.2">
      <c r="A93" s="127" t="s">
        <v>33</v>
      </c>
      <c r="B93" s="95">
        <v>10880.41</v>
      </c>
      <c r="C93" s="95">
        <v>19600</v>
      </c>
      <c r="D93" s="95">
        <v>11063.18</v>
      </c>
      <c r="E93" s="95">
        <f t="shared" si="2"/>
        <v>101.67980802194035</v>
      </c>
      <c r="F93" s="128">
        <f t="shared" si="3"/>
        <v>56.444795918367355</v>
      </c>
    </row>
    <row r="94" spans="1:6" ht="12.75" x14ac:dyDescent="0.2">
      <c r="A94" s="127" t="s">
        <v>115</v>
      </c>
      <c r="B94" s="95">
        <v>1863.04</v>
      </c>
      <c r="C94" s="95">
        <v>3800</v>
      </c>
      <c r="D94" s="95">
        <v>1827.57</v>
      </c>
      <c r="E94" s="95">
        <f t="shared" si="2"/>
        <v>98.096122466506358</v>
      </c>
      <c r="F94" s="128">
        <f t="shared" si="3"/>
        <v>48.093947368421055</v>
      </c>
    </row>
    <row r="95" spans="1:6" ht="12.75" x14ac:dyDescent="0.2">
      <c r="A95" s="127" t="s">
        <v>116</v>
      </c>
      <c r="B95" s="95">
        <v>2375.81</v>
      </c>
      <c r="C95" s="95">
        <v>5600</v>
      </c>
      <c r="D95" s="95">
        <v>2464.67</v>
      </c>
      <c r="E95" s="95">
        <f t="shared" si="2"/>
        <v>103.74019807981279</v>
      </c>
      <c r="F95" s="128">
        <f t="shared" si="3"/>
        <v>44.011964285714292</v>
      </c>
    </row>
    <row r="96" spans="1:6" ht="12.75" x14ac:dyDescent="0.2">
      <c r="A96" s="127" t="s">
        <v>163</v>
      </c>
      <c r="B96" s="96">
        <v>830.44</v>
      </c>
      <c r="C96" s="95">
        <v>1500</v>
      </c>
      <c r="D96" s="96">
        <v>959.82</v>
      </c>
      <c r="E96" s="95">
        <f t="shared" si="2"/>
        <v>115.57969269303018</v>
      </c>
      <c r="F96" s="128">
        <f t="shared" si="3"/>
        <v>63.988</v>
      </c>
    </row>
    <row r="97" spans="1:6" ht="12.75" x14ac:dyDescent="0.2">
      <c r="A97" s="127" t="s">
        <v>117</v>
      </c>
      <c r="B97" s="95">
        <v>5811.12</v>
      </c>
      <c r="C97" s="95">
        <v>8700</v>
      </c>
      <c r="D97" s="95">
        <v>5811.12</v>
      </c>
      <c r="E97" s="95">
        <f t="shared" si="2"/>
        <v>100</v>
      </c>
      <c r="F97" s="128">
        <f t="shared" si="3"/>
        <v>66.794482758620688</v>
      </c>
    </row>
    <row r="98" spans="1:6" ht="12.75" x14ac:dyDescent="0.2">
      <c r="A98" s="127" t="s">
        <v>34</v>
      </c>
      <c r="B98" s="95">
        <v>4002.13</v>
      </c>
      <c r="C98" s="95">
        <v>6900</v>
      </c>
      <c r="D98" s="96">
        <v>379.8</v>
      </c>
      <c r="E98" s="95">
        <f t="shared" si="2"/>
        <v>9.4899466034336708</v>
      </c>
      <c r="F98" s="128">
        <f t="shared" si="3"/>
        <v>5.5043478260869572</v>
      </c>
    </row>
    <row r="99" spans="1:6" ht="25.5" x14ac:dyDescent="0.2">
      <c r="A99" s="127" t="s">
        <v>118</v>
      </c>
      <c r="B99" s="95">
        <v>3660</v>
      </c>
      <c r="C99" s="95">
        <v>6400</v>
      </c>
      <c r="D99" s="94"/>
      <c r="E99" s="95">
        <f t="shared" si="2"/>
        <v>0</v>
      </c>
      <c r="F99" s="128">
        <f t="shared" si="3"/>
        <v>0</v>
      </c>
    </row>
    <row r="100" spans="1:6" ht="12.75" x14ac:dyDescent="0.2">
      <c r="A100" s="127" t="s">
        <v>164</v>
      </c>
      <c r="B100" s="96">
        <v>342.13</v>
      </c>
      <c r="C100" s="96">
        <v>500</v>
      </c>
      <c r="D100" s="96">
        <v>379.8</v>
      </c>
      <c r="E100" s="95">
        <f t="shared" si="2"/>
        <v>111.01043463011138</v>
      </c>
      <c r="F100" s="128">
        <f t="shared" si="3"/>
        <v>75.960000000000008</v>
      </c>
    </row>
    <row r="101" spans="1:6" ht="12.75" x14ac:dyDescent="0.2">
      <c r="A101" s="127" t="s">
        <v>35</v>
      </c>
      <c r="B101" s="95">
        <v>9010.24</v>
      </c>
      <c r="C101" s="95">
        <v>17800</v>
      </c>
      <c r="D101" s="95">
        <v>9769.8700000000008</v>
      </c>
      <c r="E101" s="95">
        <f t="shared" si="2"/>
        <v>108.43074102354655</v>
      </c>
      <c r="F101" s="128">
        <f t="shared" si="3"/>
        <v>54.886910112359558</v>
      </c>
    </row>
    <row r="102" spans="1:6" ht="12.75" x14ac:dyDescent="0.2">
      <c r="A102" s="127" t="s">
        <v>119</v>
      </c>
      <c r="B102" s="96"/>
      <c r="C102" s="96"/>
      <c r="D102" s="96">
        <v>304.32</v>
      </c>
      <c r="E102" s="95" t="e">
        <f t="shared" si="2"/>
        <v>#DIV/0!</v>
      </c>
      <c r="F102" s="128" t="e">
        <f t="shared" si="3"/>
        <v>#DIV/0!</v>
      </c>
    </row>
    <row r="103" spans="1:6" ht="12.75" x14ac:dyDescent="0.2">
      <c r="A103" s="127" t="s">
        <v>175</v>
      </c>
      <c r="B103" s="95">
        <v>8322.74</v>
      </c>
      <c r="C103" s="95">
        <v>15500</v>
      </c>
      <c r="D103" s="95">
        <v>9403.0499999999993</v>
      </c>
      <c r="E103" s="95">
        <f t="shared" si="2"/>
        <v>112.98022045624396</v>
      </c>
      <c r="F103" s="128">
        <f t="shared" si="3"/>
        <v>60.664838709677419</v>
      </c>
    </row>
    <row r="104" spans="1:6" ht="12.75" x14ac:dyDescent="0.2">
      <c r="A104" s="127" t="s">
        <v>120</v>
      </c>
      <c r="B104" s="96">
        <v>625</v>
      </c>
      <c r="C104" s="95">
        <v>2000</v>
      </c>
      <c r="D104" s="94"/>
      <c r="E104" s="95">
        <f t="shared" si="2"/>
        <v>0</v>
      </c>
      <c r="F104" s="128">
        <f t="shared" si="3"/>
        <v>0</v>
      </c>
    </row>
    <row r="105" spans="1:6" ht="12.75" x14ac:dyDescent="0.2">
      <c r="A105" s="127" t="s">
        <v>121</v>
      </c>
      <c r="B105" s="96">
        <v>62.5</v>
      </c>
      <c r="C105" s="96">
        <v>300</v>
      </c>
      <c r="D105" s="96">
        <v>62.5</v>
      </c>
      <c r="E105" s="95">
        <f t="shared" si="2"/>
        <v>100</v>
      </c>
      <c r="F105" s="128">
        <f t="shared" si="3"/>
        <v>20.833333333333336</v>
      </c>
    </row>
    <row r="106" spans="1:6" ht="12.75" x14ac:dyDescent="0.2">
      <c r="A106" s="127" t="s">
        <v>36</v>
      </c>
      <c r="B106" s="95">
        <v>2820.32</v>
      </c>
      <c r="C106" s="95">
        <v>3500</v>
      </c>
      <c r="D106" s="95">
        <v>2870.1</v>
      </c>
      <c r="E106" s="95">
        <f t="shared" si="2"/>
        <v>101.76504793782264</v>
      </c>
      <c r="F106" s="128">
        <f t="shared" si="3"/>
        <v>82.002857142857138</v>
      </c>
    </row>
    <row r="107" spans="1:6" ht="12.75" x14ac:dyDescent="0.2">
      <c r="A107" s="127" t="s">
        <v>122</v>
      </c>
      <c r="B107" s="95">
        <v>2812.02</v>
      </c>
      <c r="C107" s="95">
        <v>3500</v>
      </c>
      <c r="D107" s="95">
        <v>2812.02</v>
      </c>
      <c r="E107" s="95">
        <f t="shared" si="2"/>
        <v>100</v>
      </c>
      <c r="F107" s="128">
        <f t="shared" si="3"/>
        <v>80.343428571428561</v>
      </c>
    </row>
    <row r="108" spans="1:6" ht="12.75" x14ac:dyDescent="0.2">
      <c r="A108" s="127" t="s">
        <v>123</v>
      </c>
      <c r="B108" s="96">
        <v>8.3000000000000007</v>
      </c>
      <c r="C108" s="96"/>
      <c r="D108" s="96">
        <v>58.08</v>
      </c>
      <c r="E108" s="95">
        <f t="shared" si="2"/>
        <v>699.7590361445782</v>
      </c>
      <c r="F108" s="128" t="e">
        <f t="shared" si="3"/>
        <v>#DIV/0!</v>
      </c>
    </row>
    <row r="109" spans="1:6" ht="12.75" x14ac:dyDescent="0.2">
      <c r="A109" s="127" t="s">
        <v>37</v>
      </c>
      <c r="B109" s="95">
        <v>9350.56</v>
      </c>
      <c r="C109" s="95">
        <v>16500</v>
      </c>
      <c r="D109" s="95">
        <v>10374.5</v>
      </c>
      <c r="E109" s="95">
        <f t="shared" si="2"/>
        <v>110.95057408326348</v>
      </c>
      <c r="F109" s="128">
        <f t="shared" si="3"/>
        <v>62.875757575757575</v>
      </c>
    </row>
    <row r="110" spans="1:6" ht="25.5" x14ac:dyDescent="0.2">
      <c r="A110" s="127" t="s">
        <v>165</v>
      </c>
      <c r="B110" s="96">
        <v>417</v>
      </c>
      <c r="C110" s="96"/>
      <c r="D110" s="95">
        <v>1065</v>
      </c>
      <c r="E110" s="95">
        <f t="shared" si="2"/>
        <v>255.39568345323741</v>
      </c>
      <c r="F110" s="128" t="e">
        <f t="shared" si="3"/>
        <v>#DIV/0!</v>
      </c>
    </row>
    <row r="111" spans="1:6" ht="12.75" x14ac:dyDescent="0.2">
      <c r="A111" s="127" t="s">
        <v>166</v>
      </c>
      <c r="B111" s="96">
        <v>227.5</v>
      </c>
      <c r="C111" s="96"/>
      <c r="D111" s="96">
        <v>227.5</v>
      </c>
      <c r="E111" s="95">
        <f t="shared" si="2"/>
        <v>100</v>
      </c>
      <c r="F111" s="128" t="e">
        <f t="shared" si="3"/>
        <v>#DIV/0!</v>
      </c>
    </row>
    <row r="112" spans="1:6" ht="12.75" x14ac:dyDescent="0.2">
      <c r="A112" s="127" t="s">
        <v>124</v>
      </c>
      <c r="B112" s="95">
        <v>8528.4</v>
      </c>
      <c r="C112" s="95">
        <v>16000</v>
      </c>
      <c r="D112" s="95">
        <v>9082</v>
      </c>
      <c r="E112" s="95">
        <f t="shared" si="2"/>
        <v>106.49125275549929</v>
      </c>
      <c r="F112" s="128">
        <f t="shared" si="3"/>
        <v>56.762500000000003</v>
      </c>
    </row>
    <row r="113" spans="1:6" ht="12.75" x14ac:dyDescent="0.2">
      <c r="A113" s="127" t="s">
        <v>168</v>
      </c>
      <c r="B113" s="96">
        <v>177.66</v>
      </c>
      <c r="C113" s="96">
        <v>500</v>
      </c>
      <c r="D113" s="94"/>
      <c r="E113" s="95">
        <f t="shared" si="2"/>
        <v>0</v>
      </c>
      <c r="F113" s="128">
        <f t="shared" si="3"/>
        <v>0</v>
      </c>
    </row>
    <row r="114" spans="1:6" ht="12.75" x14ac:dyDescent="0.2">
      <c r="A114" s="127" t="s">
        <v>38</v>
      </c>
      <c r="B114" s="95">
        <v>10860.62</v>
      </c>
      <c r="C114" s="95">
        <v>12850</v>
      </c>
      <c r="D114" s="95">
        <v>7648.1</v>
      </c>
      <c r="E114" s="95">
        <f t="shared" si="2"/>
        <v>70.420473232651531</v>
      </c>
      <c r="F114" s="128">
        <f t="shared" si="3"/>
        <v>59.518287937743196</v>
      </c>
    </row>
    <row r="115" spans="1:6" ht="25.5" x14ac:dyDescent="0.2">
      <c r="A115" s="127" t="s">
        <v>169</v>
      </c>
      <c r="B115" s="95">
        <v>2112.75</v>
      </c>
      <c r="C115" s="95">
        <v>2500</v>
      </c>
      <c r="D115" s="95">
        <v>2112.75</v>
      </c>
      <c r="E115" s="95">
        <f t="shared" si="2"/>
        <v>100</v>
      </c>
      <c r="F115" s="128">
        <f t="shared" si="3"/>
        <v>84.509999999999991</v>
      </c>
    </row>
    <row r="116" spans="1:6" ht="12.75" x14ac:dyDescent="0.2">
      <c r="A116" s="127" t="s">
        <v>170</v>
      </c>
      <c r="B116" s="95">
        <v>2112.75</v>
      </c>
      <c r="C116" s="95">
        <v>2500</v>
      </c>
      <c r="D116" s="95">
        <v>2112.75</v>
      </c>
      <c r="E116" s="95">
        <f t="shared" si="2"/>
        <v>100</v>
      </c>
      <c r="F116" s="128">
        <f t="shared" si="3"/>
        <v>84.509999999999991</v>
      </c>
    </row>
    <row r="117" spans="1:6" ht="12.75" x14ac:dyDescent="0.2">
      <c r="A117" s="127" t="s">
        <v>39</v>
      </c>
      <c r="B117" s="95">
        <v>2636.65</v>
      </c>
      <c r="C117" s="95">
        <v>2650</v>
      </c>
      <c r="D117" s="95">
        <v>2636.65</v>
      </c>
      <c r="E117" s="95">
        <f t="shared" si="2"/>
        <v>100</v>
      </c>
      <c r="F117" s="128">
        <f t="shared" si="3"/>
        <v>99.496226415094341</v>
      </c>
    </row>
    <row r="118" spans="1:6" ht="12.75" x14ac:dyDescent="0.2">
      <c r="A118" s="127" t="s">
        <v>125</v>
      </c>
      <c r="B118" s="95">
        <v>2636.65</v>
      </c>
      <c r="C118" s="95">
        <v>2650</v>
      </c>
      <c r="D118" s="95">
        <v>2636.65</v>
      </c>
      <c r="E118" s="95">
        <f t="shared" si="2"/>
        <v>100</v>
      </c>
      <c r="F118" s="128">
        <f t="shared" si="3"/>
        <v>99.496226415094341</v>
      </c>
    </row>
    <row r="119" spans="1:6" ht="12.75" x14ac:dyDescent="0.2">
      <c r="A119" s="127" t="s">
        <v>73</v>
      </c>
      <c r="B119" s="95">
        <v>1107.77</v>
      </c>
      <c r="C119" s="95">
        <v>2300</v>
      </c>
      <c r="D119" s="96">
        <v>572.92999999999995</v>
      </c>
      <c r="E119" s="95">
        <f t="shared" si="2"/>
        <v>51.719219693618712</v>
      </c>
      <c r="F119" s="128">
        <f t="shared" si="3"/>
        <v>24.91</v>
      </c>
    </row>
    <row r="120" spans="1:6" ht="12.75" x14ac:dyDescent="0.2">
      <c r="A120" s="127" t="s">
        <v>126</v>
      </c>
      <c r="B120" s="95">
        <v>1107.77</v>
      </c>
      <c r="C120" s="95">
        <v>2300</v>
      </c>
      <c r="D120" s="96">
        <v>572.92999999999995</v>
      </c>
      <c r="E120" s="95">
        <f t="shared" si="2"/>
        <v>51.719219693618712</v>
      </c>
      <c r="F120" s="128">
        <f t="shared" si="3"/>
        <v>24.91</v>
      </c>
    </row>
    <row r="121" spans="1:6" ht="12.75" x14ac:dyDescent="0.2">
      <c r="A121" s="127" t="s">
        <v>127</v>
      </c>
      <c r="B121" s="96">
        <v>78.09</v>
      </c>
      <c r="C121" s="96">
        <v>100</v>
      </c>
      <c r="D121" s="96">
        <v>70</v>
      </c>
      <c r="E121" s="95">
        <f t="shared" si="2"/>
        <v>89.640158791138418</v>
      </c>
      <c r="F121" s="128">
        <f t="shared" si="3"/>
        <v>70</v>
      </c>
    </row>
    <row r="122" spans="1:6" ht="12.75" x14ac:dyDescent="0.2">
      <c r="A122" s="127" t="s">
        <v>128</v>
      </c>
      <c r="B122" s="96">
        <v>78.09</v>
      </c>
      <c r="C122" s="96">
        <v>100</v>
      </c>
      <c r="D122" s="96">
        <v>70</v>
      </c>
      <c r="E122" s="95">
        <f t="shared" si="2"/>
        <v>89.640158791138418</v>
      </c>
      <c r="F122" s="128">
        <f t="shared" si="3"/>
        <v>70</v>
      </c>
    </row>
    <row r="123" spans="1:6" ht="12.75" x14ac:dyDescent="0.2">
      <c r="A123" s="127" t="s">
        <v>40</v>
      </c>
      <c r="B123" s="95">
        <v>2223.5300000000002</v>
      </c>
      <c r="C123" s="95">
        <v>5200</v>
      </c>
      <c r="D123" s="96">
        <v>498</v>
      </c>
      <c r="E123" s="95">
        <f t="shared" si="2"/>
        <v>22.396819471740876</v>
      </c>
      <c r="F123" s="128">
        <f t="shared" si="3"/>
        <v>9.5769230769230766</v>
      </c>
    </row>
    <row r="124" spans="1:6" ht="12.75" x14ac:dyDescent="0.2">
      <c r="A124" s="127" t="s">
        <v>221</v>
      </c>
      <c r="B124" s="96">
        <v>33.18</v>
      </c>
      <c r="C124" s="96"/>
      <c r="D124" s="94"/>
      <c r="E124" s="95">
        <f t="shared" si="2"/>
        <v>0</v>
      </c>
      <c r="F124" s="128" t="e">
        <f t="shared" si="3"/>
        <v>#DIV/0!</v>
      </c>
    </row>
    <row r="125" spans="1:6" ht="12.75" x14ac:dyDescent="0.2">
      <c r="A125" s="127" t="s">
        <v>222</v>
      </c>
      <c r="B125" s="96">
        <v>230.35</v>
      </c>
      <c r="C125" s="96"/>
      <c r="D125" s="94"/>
      <c r="E125" s="95">
        <f t="shared" si="2"/>
        <v>0</v>
      </c>
      <c r="F125" s="128" t="e">
        <f t="shared" si="3"/>
        <v>#DIV/0!</v>
      </c>
    </row>
    <row r="126" spans="1:6" ht="25.5" x14ac:dyDescent="0.2">
      <c r="A126" s="127" t="s">
        <v>143</v>
      </c>
      <c r="B126" s="95">
        <v>1960</v>
      </c>
      <c r="C126" s="95">
        <v>5000</v>
      </c>
      <c r="D126" s="94"/>
      <c r="E126" s="95">
        <f t="shared" si="2"/>
        <v>0</v>
      </c>
      <c r="F126" s="128">
        <f t="shared" si="3"/>
        <v>0</v>
      </c>
    </row>
    <row r="127" spans="1:6" ht="12.75" x14ac:dyDescent="0.2">
      <c r="A127" s="127" t="s">
        <v>129</v>
      </c>
      <c r="B127" s="96"/>
      <c r="C127" s="96">
        <v>200</v>
      </c>
      <c r="D127" s="96">
        <v>498</v>
      </c>
      <c r="E127" s="95" t="e">
        <f t="shared" si="2"/>
        <v>#DIV/0!</v>
      </c>
      <c r="F127" s="128">
        <f t="shared" si="3"/>
        <v>249.00000000000003</v>
      </c>
    </row>
    <row r="128" spans="1:6" ht="12.75" x14ac:dyDescent="0.2">
      <c r="A128" s="127" t="s">
        <v>41</v>
      </c>
      <c r="B128" s="95">
        <v>2701.83</v>
      </c>
      <c r="C128" s="96">
        <v>100</v>
      </c>
      <c r="D128" s="95">
        <v>1757.77</v>
      </c>
      <c r="E128" s="95">
        <f t="shared" si="2"/>
        <v>65.058497388806842</v>
      </c>
      <c r="F128" s="128">
        <f t="shared" si="3"/>
        <v>1757.77</v>
      </c>
    </row>
    <row r="129" spans="1:6" ht="12.75" x14ac:dyDescent="0.2">
      <c r="A129" s="127" t="s">
        <v>130</v>
      </c>
      <c r="B129" s="95">
        <v>2701.83</v>
      </c>
      <c r="C129" s="96">
        <v>100</v>
      </c>
      <c r="D129" s="95">
        <v>1757.77</v>
      </c>
      <c r="E129" s="95">
        <f t="shared" si="2"/>
        <v>65.058497388806842</v>
      </c>
      <c r="F129" s="128">
        <f t="shared" si="3"/>
        <v>1757.77</v>
      </c>
    </row>
    <row r="130" spans="1:6" ht="12.75" x14ac:dyDescent="0.2">
      <c r="A130" s="127" t="s">
        <v>42</v>
      </c>
      <c r="B130" s="96">
        <v>594.62</v>
      </c>
      <c r="C130" s="95">
        <v>1400</v>
      </c>
      <c r="D130" s="96">
        <v>509.83</v>
      </c>
      <c r="E130" s="95">
        <f t="shared" si="2"/>
        <v>85.740472907066689</v>
      </c>
      <c r="F130" s="128">
        <f t="shared" si="3"/>
        <v>36.416428571428568</v>
      </c>
    </row>
    <row r="131" spans="1:6" ht="12.75" x14ac:dyDescent="0.2">
      <c r="A131" s="127" t="s">
        <v>43</v>
      </c>
      <c r="B131" s="96">
        <v>594.62</v>
      </c>
      <c r="C131" s="95">
        <v>1400</v>
      </c>
      <c r="D131" s="96">
        <v>509.83</v>
      </c>
      <c r="E131" s="95">
        <f t="shared" si="2"/>
        <v>85.740472907066689</v>
      </c>
      <c r="F131" s="128">
        <f t="shared" si="3"/>
        <v>36.416428571428568</v>
      </c>
    </row>
    <row r="132" spans="1:6" ht="12.75" x14ac:dyDescent="0.2">
      <c r="A132" s="127" t="s">
        <v>44</v>
      </c>
      <c r="B132" s="96">
        <v>594.62</v>
      </c>
      <c r="C132" s="95">
        <v>1400</v>
      </c>
      <c r="D132" s="96">
        <v>509.83</v>
      </c>
      <c r="E132" s="95">
        <f t="shared" si="2"/>
        <v>85.740472907066689</v>
      </c>
      <c r="F132" s="128">
        <f t="shared" si="3"/>
        <v>36.416428571428568</v>
      </c>
    </row>
    <row r="133" spans="1:6" ht="12.75" x14ac:dyDescent="0.2">
      <c r="A133" s="127" t="s">
        <v>131</v>
      </c>
      <c r="B133" s="96">
        <v>594.62</v>
      </c>
      <c r="C133" s="95">
        <v>1400</v>
      </c>
      <c r="D133" s="96">
        <v>509.83</v>
      </c>
      <c r="E133" s="95">
        <f t="shared" si="2"/>
        <v>85.740472907066689</v>
      </c>
      <c r="F133" s="128">
        <f t="shared" si="3"/>
        <v>36.416428571428568</v>
      </c>
    </row>
    <row r="134" spans="1:6" ht="25.5" x14ac:dyDescent="0.2">
      <c r="A134" s="127" t="s">
        <v>45</v>
      </c>
      <c r="B134" s="95">
        <v>2519.56</v>
      </c>
      <c r="C134" s="95">
        <v>3200</v>
      </c>
      <c r="D134" s="95">
        <v>3517.38</v>
      </c>
      <c r="E134" s="95">
        <f t="shared" ref="E134:E159" si="4">D134/B134*100</f>
        <v>139.60294654622237</v>
      </c>
      <c r="F134" s="128">
        <f t="shared" ref="F134:F159" si="5">D134/C134*100</f>
        <v>109.918125</v>
      </c>
    </row>
    <row r="135" spans="1:6" ht="12.75" x14ac:dyDescent="0.2">
      <c r="A135" s="127" t="s">
        <v>46</v>
      </c>
      <c r="B135" s="95">
        <v>2519.56</v>
      </c>
      <c r="C135" s="95">
        <v>3200</v>
      </c>
      <c r="D135" s="95">
        <v>3517.38</v>
      </c>
      <c r="E135" s="95">
        <f t="shared" si="4"/>
        <v>139.60294654622237</v>
      </c>
      <c r="F135" s="128">
        <f t="shared" si="5"/>
        <v>109.918125</v>
      </c>
    </row>
    <row r="136" spans="1:6" ht="12.75" x14ac:dyDescent="0.2">
      <c r="A136" s="127" t="s">
        <v>47</v>
      </c>
      <c r="B136" s="95">
        <v>2519.56</v>
      </c>
      <c r="C136" s="95">
        <v>3200</v>
      </c>
      <c r="D136" s="95">
        <v>3517.38</v>
      </c>
      <c r="E136" s="95">
        <f t="shared" si="4"/>
        <v>139.60294654622237</v>
      </c>
      <c r="F136" s="128">
        <f t="shared" si="5"/>
        <v>109.918125</v>
      </c>
    </row>
    <row r="137" spans="1:6" ht="12.75" x14ac:dyDescent="0.2">
      <c r="A137" s="127" t="s">
        <v>147</v>
      </c>
      <c r="B137" s="95">
        <v>2164.3000000000002</v>
      </c>
      <c r="C137" s="95">
        <v>3200</v>
      </c>
      <c r="D137" s="95">
        <v>2063</v>
      </c>
      <c r="E137" s="95">
        <f t="shared" si="4"/>
        <v>95.319502841565395</v>
      </c>
      <c r="F137" s="128">
        <f t="shared" si="5"/>
        <v>64.46875</v>
      </c>
    </row>
    <row r="138" spans="1:6" ht="12.75" x14ac:dyDescent="0.2">
      <c r="A138" s="127" t="s">
        <v>154</v>
      </c>
      <c r="B138" s="96">
        <v>355.26</v>
      </c>
      <c r="C138" s="96"/>
      <c r="D138" s="96">
        <v>287.27</v>
      </c>
      <c r="E138" s="95">
        <f t="shared" si="4"/>
        <v>80.861903957664808</v>
      </c>
      <c r="F138" s="128" t="e">
        <f t="shared" si="5"/>
        <v>#DIV/0!</v>
      </c>
    </row>
    <row r="139" spans="1:6" ht="12.75" x14ac:dyDescent="0.2">
      <c r="A139" s="127" t="s">
        <v>155</v>
      </c>
      <c r="B139" s="96"/>
      <c r="C139" s="96"/>
      <c r="D139" s="95">
        <v>1167.1099999999999</v>
      </c>
      <c r="E139" s="95" t="e">
        <f t="shared" si="4"/>
        <v>#DIV/0!</v>
      </c>
      <c r="F139" s="128" t="e">
        <f t="shared" si="5"/>
        <v>#DIV/0!</v>
      </c>
    </row>
    <row r="140" spans="1:6" ht="25.5" x14ac:dyDescent="0.2">
      <c r="A140" s="127" t="s">
        <v>156</v>
      </c>
      <c r="B140" s="96">
        <v>940.5</v>
      </c>
      <c r="C140" s="96">
        <v>0</v>
      </c>
      <c r="D140" s="96">
        <v>977.79</v>
      </c>
      <c r="E140" s="95">
        <f t="shared" si="4"/>
        <v>103.96491228070175</v>
      </c>
      <c r="F140" s="128" t="e">
        <f t="shared" si="5"/>
        <v>#DIV/0!</v>
      </c>
    </row>
    <row r="141" spans="1:6" ht="12.75" x14ac:dyDescent="0.2">
      <c r="A141" s="127" t="s">
        <v>60</v>
      </c>
      <c r="B141" s="96">
        <v>940.5</v>
      </c>
      <c r="C141" s="96">
        <v>0</v>
      </c>
      <c r="D141" s="96">
        <v>977.79</v>
      </c>
      <c r="E141" s="95">
        <f t="shared" si="4"/>
        <v>103.96491228070175</v>
      </c>
      <c r="F141" s="128" t="e">
        <f t="shared" si="5"/>
        <v>#DIV/0!</v>
      </c>
    </row>
    <row r="142" spans="1:6" ht="12.75" x14ac:dyDescent="0.2">
      <c r="A142" s="127" t="s">
        <v>157</v>
      </c>
      <c r="B142" s="96">
        <v>940.5</v>
      </c>
      <c r="C142" s="96"/>
      <c r="D142" s="96">
        <v>977.79</v>
      </c>
      <c r="E142" s="95">
        <f t="shared" si="4"/>
        <v>103.96491228070175</v>
      </c>
      <c r="F142" s="128" t="e">
        <f t="shared" si="5"/>
        <v>#DIV/0!</v>
      </c>
    </row>
    <row r="143" spans="1:6" ht="12.75" x14ac:dyDescent="0.2">
      <c r="A143" s="127" t="s">
        <v>158</v>
      </c>
      <c r="B143" s="96">
        <v>940.5</v>
      </c>
      <c r="C143" s="96"/>
      <c r="D143" s="96">
        <v>977.79</v>
      </c>
      <c r="E143" s="95">
        <f t="shared" si="4"/>
        <v>103.96491228070175</v>
      </c>
      <c r="F143" s="128" t="e">
        <f t="shared" si="5"/>
        <v>#DIV/0!</v>
      </c>
    </row>
    <row r="144" spans="1:6" ht="21" customHeight="1" x14ac:dyDescent="0.2">
      <c r="A144" s="127" t="s">
        <v>48</v>
      </c>
      <c r="B144" s="95">
        <v>4587.2</v>
      </c>
      <c r="C144" s="95">
        <v>65000</v>
      </c>
      <c r="D144" s="95">
        <v>5145.7</v>
      </c>
      <c r="E144" s="95">
        <f t="shared" si="4"/>
        <v>112.17518311824206</v>
      </c>
      <c r="F144" s="128">
        <f t="shared" si="5"/>
        <v>7.9164615384615376</v>
      </c>
    </row>
    <row r="145" spans="1:6" ht="12.75" x14ac:dyDescent="0.2">
      <c r="A145" s="127" t="s">
        <v>49</v>
      </c>
      <c r="B145" s="95">
        <v>4587.2</v>
      </c>
      <c r="C145" s="95">
        <v>65000</v>
      </c>
      <c r="D145" s="95">
        <v>5145.7</v>
      </c>
      <c r="E145" s="95">
        <f t="shared" si="4"/>
        <v>112.17518311824206</v>
      </c>
      <c r="F145" s="128">
        <f t="shared" si="5"/>
        <v>7.9164615384615376</v>
      </c>
    </row>
    <row r="146" spans="1:6" ht="12.75" x14ac:dyDescent="0.2">
      <c r="A146" s="127" t="s">
        <v>50</v>
      </c>
      <c r="B146" s="95">
        <v>4408.41</v>
      </c>
      <c r="C146" s="95">
        <v>28000</v>
      </c>
      <c r="D146" s="95">
        <v>5145.7</v>
      </c>
      <c r="E146" s="95">
        <f t="shared" si="4"/>
        <v>116.72462407081011</v>
      </c>
      <c r="F146" s="128">
        <f t="shared" si="5"/>
        <v>18.377499999999998</v>
      </c>
    </row>
    <row r="147" spans="1:6" ht="12.75" x14ac:dyDescent="0.2">
      <c r="A147" s="127" t="s">
        <v>51</v>
      </c>
      <c r="B147" s="95">
        <v>1460</v>
      </c>
      <c r="C147" s="95">
        <v>12000</v>
      </c>
      <c r="D147" s="95">
        <v>1896.72</v>
      </c>
      <c r="E147" s="95">
        <f t="shared" si="4"/>
        <v>129.91232876712328</v>
      </c>
      <c r="F147" s="128">
        <f t="shared" si="5"/>
        <v>15.806000000000001</v>
      </c>
    </row>
    <row r="148" spans="1:6" ht="12.75" x14ac:dyDescent="0.2">
      <c r="A148" s="127" t="s">
        <v>182</v>
      </c>
      <c r="B148" s="95">
        <v>1460</v>
      </c>
      <c r="C148" s="95">
        <v>2000</v>
      </c>
      <c r="D148" s="95">
        <v>1493.75</v>
      </c>
      <c r="E148" s="95">
        <f t="shared" si="4"/>
        <v>102.31164383561644</v>
      </c>
      <c r="F148" s="128">
        <f t="shared" si="5"/>
        <v>74.6875</v>
      </c>
    </row>
    <row r="149" spans="1:6" ht="12.75" x14ac:dyDescent="0.2">
      <c r="A149" s="127" t="s">
        <v>183</v>
      </c>
      <c r="B149" s="96"/>
      <c r="C149" s="95">
        <v>10000</v>
      </c>
      <c r="D149" s="96">
        <v>402.97</v>
      </c>
      <c r="E149" s="95" t="e">
        <f t="shared" si="4"/>
        <v>#DIV/0!</v>
      </c>
      <c r="F149" s="128">
        <f t="shared" si="5"/>
        <v>4.0297000000000001</v>
      </c>
    </row>
    <row r="150" spans="1:6" ht="12.75" x14ac:dyDescent="0.2">
      <c r="A150" s="127" t="s">
        <v>184</v>
      </c>
      <c r="B150" s="96"/>
      <c r="C150" s="95">
        <v>10000</v>
      </c>
      <c r="D150" s="94"/>
      <c r="E150" s="95" t="e">
        <f t="shared" si="4"/>
        <v>#DIV/0!</v>
      </c>
      <c r="F150" s="128">
        <f t="shared" si="5"/>
        <v>0</v>
      </c>
    </row>
    <row r="151" spans="1:6" ht="12.75" x14ac:dyDescent="0.2">
      <c r="A151" s="127" t="s">
        <v>185</v>
      </c>
      <c r="B151" s="96"/>
      <c r="C151" s="95">
        <v>10000</v>
      </c>
      <c r="D151" s="94"/>
      <c r="E151" s="95" t="e">
        <f t="shared" si="4"/>
        <v>#DIV/0!</v>
      </c>
      <c r="F151" s="128">
        <f t="shared" si="5"/>
        <v>0</v>
      </c>
    </row>
    <row r="152" spans="1:6" ht="12.75" x14ac:dyDescent="0.2">
      <c r="A152" s="127" t="s">
        <v>186</v>
      </c>
      <c r="B152" s="95">
        <v>2948.41</v>
      </c>
      <c r="C152" s="95">
        <v>6000</v>
      </c>
      <c r="D152" s="94"/>
      <c r="E152" s="95">
        <f t="shared" si="4"/>
        <v>0</v>
      </c>
      <c r="F152" s="128">
        <f t="shared" si="5"/>
        <v>0</v>
      </c>
    </row>
    <row r="153" spans="1:6" ht="12.75" x14ac:dyDescent="0.2">
      <c r="A153" s="127" t="s">
        <v>187</v>
      </c>
      <c r="B153" s="95">
        <v>2948.41</v>
      </c>
      <c r="C153" s="95">
        <v>6000</v>
      </c>
      <c r="D153" s="94"/>
      <c r="E153" s="95">
        <f t="shared" si="4"/>
        <v>0</v>
      </c>
      <c r="F153" s="128">
        <f t="shared" si="5"/>
        <v>0</v>
      </c>
    </row>
    <row r="154" spans="1:6" ht="12.75" x14ac:dyDescent="0.2">
      <c r="A154" s="127" t="s">
        <v>52</v>
      </c>
      <c r="B154" s="96"/>
      <c r="C154" s="96"/>
      <c r="D154" s="95">
        <v>3248.98</v>
      </c>
      <c r="E154" s="95" t="e">
        <f t="shared" si="4"/>
        <v>#DIV/0!</v>
      </c>
      <c r="F154" s="128" t="e">
        <f t="shared" si="5"/>
        <v>#DIV/0!</v>
      </c>
    </row>
    <row r="155" spans="1:6" ht="12.75" x14ac:dyDescent="0.2">
      <c r="A155" s="127" t="s">
        <v>159</v>
      </c>
      <c r="B155" s="96"/>
      <c r="C155" s="96"/>
      <c r="D155" s="95">
        <v>3248.98</v>
      </c>
      <c r="E155" s="95" t="e">
        <f t="shared" si="4"/>
        <v>#DIV/0!</v>
      </c>
      <c r="F155" s="128" t="e">
        <f t="shared" si="5"/>
        <v>#DIV/0!</v>
      </c>
    </row>
    <row r="156" spans="1:6" ht="12.75" x14ac:dyDescent="0.2">
      <c r="A156" s="127" t="s">
        <v>53</v>
      </c>
      <c r="B156" s="96">
        <v>178.79</v>
      </c>
      <c r="C156" s="95">
        <v>37000</v>
      </c>
      <c r="D156" s="96">
        <v>0</v>
      </c>
      <c r="E156" s="95">
        <f t="shared" si="4"/>
        <v>0</v>
      </c>
      <c r="F156" s="128">
        <f t="shared" si="5"/>
        <v>0</v>
      </c>
    </row>
    <row r="157" spans="1:6" ht="12.75" x14ac:dyDescent="0.2">
      <c r="A157" s="127" t="s">
        <v>177</v>
      </c>
      <c r="B157" s="96">
        <v>178.79</v>
      </c>
      <c r="C157" s="95">
        <v>37000</v>
      </c>
      <c r="D157" s="94"/>
      <c r="E157" s="95">
        <f t="shared" si="4"/>
        <v>0</v>
      </c>
      <c r="F157" s="128">
        <f t="shared" si="5"/>
        <v>0</v>
      </c>
    </row>
    <row r="158" spans="1:6" ht="12.75" x14ac:dyDescent="0.2">
      <c r="A158" s="127" t="s">
        <v>178</v>
      </c>
      <c r="B158" s="96">
        <v>178.79</v>
      </c>
      <c r="C158" s="95">
        <v>37000</v>
      </c>
      <c r="D158" s="94"/>
      <c r="E158" s="95">
        <f t="shared" si="4"/>
        <v>0</v>
      </c>
      <c r="F158" s="128">
        <f t="shared" si="5"/>
        <v>0</v>
      </c>
    </row>
    <row r="159" spans="1:6" ht="15" x14ac:dyDescent="0.25">
      <c r="A159" s="137" t="s">
        <v>54</v>
      </c>
      <c r="B159" s="138">
        <v>884300.92</v>
      </c>
      <c r="C159" s="138">
        <v>2325900</v>
      </c>
      <c r="D159" s="138">
        <v>1081185.24</v>
      </c>
      <c r="E159" s="138">
        <f t="shared" si="4"/>
        <v>122.26440293650265</v>
      </c>
      <c r="F159" s="138">
        <f t="shared" si="5"/>
        <v>46.484596930220562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0414-88B2-490D-ADDA-8F431D91C358}">
  <sheetPr codeName="Sheet4">
    <pageSetUpPr fitToPage="1"/>
  </sheetPr>
  <dimension ref="A1:L38"/>
  <sheetViews>
    <sheetView workbookViewId="0">
      <selection activeCell="A30" sqref="A30"/>
    </sheetView>
  </sheetViews>
  <sheetFormatPr defaultColWidth="9.140625" defaultRowHeight="11.25" x14ac:dyDescent="0.15"/>
  <cols>
    <col min="1" max="1" width="36.140625" style="2" customWidth="1"/>
    <col min="2" max="2" width="23.85546875" style="46" customWidth="1"/>
    <col min="3" max="3" width="18.28515625" style="68" customWidth="1"/>
    <col min="4" max="4" width="24" style="68" customWidth="1"/>
    <col min="5" max="5" width="11.42578125" style="2" customWidth="1"/>
    <col min="6" max="6" width="11.7109375" style="2" customWidth="1"/>
    <col min="7" max="9" width="9.140625" style="2"/>
    <col min="10" max="10" width="11.5703125" style="2" bestFit="1" customWidth="1"/>
    <col min="11" max="16384" width="9.140625" style="2"/>
  </cols>
  <sheetData>
    <row r="1" spans="1:6" ht="27" customHeight="1" thickBot="1" x14ac:dyDescent="0.2">
      <c r="A1" s="180" t="s">
        <v>64</v>
      </c>
      <c r="B1" s="181"/>
      <c r="C1" s="181"/>
      <c r="D1" s="181"/>
      <c r="E1" s="181"/>
      <c r="F1" s="182"/>
    </row>
    <row r="2" spans="1:6" ht="54" customHeight="1" x14ac:dyDescent="0.15">
      <c r="A2" s="3" t="s">
        <v>65</v>
      </c>
      <c r="B2" s="22" t="s">
        <v>96</v>
      </c>
      <c r="C2" s="89" t="s">
        <v>199</v>
      </c>
      <c r="D2" s="73" t="s">
        <v>191</v>
      </c>
      <c r="E2" s="3" t="s">
        <v>200</v>
      </c>
      <c r="F2" s="3" t="s">
        <v>201</v>
      </c>
    </row>
    <row r="3" spans="1:6" x14ac:dyDescent="0.15">
      <c r="A3" s="4">
        <v>1</v>
      </c>
      <c r="B3" s="50">
        <v>2</v>
      </c>
      <c r="C3" s="85">
        <v>3</v>
      </c>
      <c r="D3" s="85">
        <v>4</v>
      </c>
      <c r="E3" s="4">
        <v>5</v>
      </c>
      <c r="F3" s="4">
        <v>6</v>
      </c>
    </row>
    <row r="4" spans="1:6" s="46" customFormat="1" ht="18.75" customHeight="1" x14ac:dyDescent="0.15">
      <c r="A4" s="177" t="s">
        <v>97</v>
      </c>
      <c r="B4" s="178"/>
      <c r="C4" s="178"/>
      <c r="D4" s="178"/>
      <c r="E4" s="178"/>
      <c r="F4" s="179"/>
    </row>
    <row r="5" spans="1:6" s="46" customFormat="1" ht="18.75" customHeight="1" x14ac:dyDescent="0.2">
      <c r="A5" s="51" t="s">
        <v>66</v>
      </c>
      <c r="B5" s="65">
        <v>116045.8</v>
      </c>
      <c r="C5" s="65">
        <v>304590</v>
      </c>
      <c r="D5" s="65">
        <v>116409.65</v>
      </c>
      <c r="E5" s="56">
        <f>D5/B5*100</f>
        <v>100.3135399988625</v>
      </c>
      <c r="F5" s="57">
        <f>D5/C5*100</f>
        <v>38.218474014248663</v>
      </c>
    </row>
    <row r="6" spans="1:6" s="46" customFormat="1" ht="16.5" customHeight="1" x14ac:dyDescent="0.2">
      <c r="A6" s="47" t="s">
        <v>67</v>
      </c>
      <c r="B6" s="60">
        <v>116045.8</v>
      </c>
      <c r="C6" s="60">
        <v>304590</v>
      </c>
      <c r="D6" s="60">
        <v>131981.24</v>
      </c>
      <c r="E6" s="56">
        <f>D6/B6*100</f>
        <v>113.7320264929881</v>
      </c>
      <c r="F6" s="57">
        <f t="shared" ref="F6:F7" si="0">D6/C6*100</f>
        <v>43.330785646278599</v>
      </c>
    </row>
    <row r="7" spans="1:6" s="46" customFormat="1" ht="15.75" customHeight="1" x14ac:dyDescent="0.2">
      <c r="A7" s="48" t="s">
        <v>68</v>
      </c>
      <c r="B7" s="58">
        <v>0</v>
      </c>
      <c r="C7" s="58">
        <v>0</v>
      </c>
      <c r="D7" s="58">
        <f>SUM(D5-D6)</f>
        <v>-15571.589999999997</v>
      </c>
      <c r="E7" s="56" t="e">
        <f>D7/B7*100</f>
        <v>#DIV/0!</v>
      </c>
      <c r="F7" s="57" t="e">
        <f t="shared" si="0"/>
        <v>#DIV/0!</v>
      </c>
    </row>
    <row r="8" spans="1:6" s="49" customFormat="1" ht="17.25" customHeight="1" x14ac:dyDescent="0.2">
      <c r="A8" s="177" t="s">
        <v>233</v>
      </c>
      <c r="B8" s="178"/>
      <c r="C8" s="178"/>
      <c r="D8" s="178"/>
      <c r="E8" s="178"/>
      <c r="F8" s="179"/>
    </row>
    <row r="9" spans="1:6" s="46" customFormat="1" ht="16.5" customHeight="1" x14ac:dyDescent="0.2">
      <c r="A9" s="51" t="s">
        <v>66</v>
      </c>
      <c r="B9" s="65">
        <v>55073.4</v>
      </c>
      <c r="C9" s="65">
        <v>119000</v>
      </c>
      <c r="D9" s="65">
        <v>50820.81</v>
      </c>
      <c r="E9" s="56">
        <f>D9/B9*100</f>
        <v>92.278323110612376</v>
      </c>
      <c r="F9" s="57">
        <f>D9/C9*100</f>
        <v>42.70656302521008</v>
      </c>
    </row>
    <row r="10" spans="1:6" s="46" customFormat="1" ht="15.75" customHeight="1" x14ac:dyDescent="0.2">
      <c r="A10" s="47" t="s">
        <v>67</v>
      </c>
      <c r="B10" s="60">
        <v>55073.4</v>
      </c>
      <c r="C10" s="60">
        <v>119000</v>
      </c>
      <c r="D10" s="60">
        <v>51145.34</v>
      </c>
      <c r="E10" s="56">
        <f>D10/B10*100</f>
        <v>92.86759125094872</v>
      </c>
      <c r="F10" s="57">
        <f t="shared" ref="F10:F11" si="1">D10/C10*100</f>
        <v>42.979277310924367</v>
      </c>
    </row>
    <row r="11" spans="1:6" s="46" customFormat="1" ht="15.75" customHeight="1" x14ac:dyDescent="0.2">
      <c r="A11" s="48" t="s">
        <v>68</v>
      </c>
      <c r="B11" s="58">
        <v>0</v>
      </c>
      <c r="C11" s="58">
        <v>0</v>
      </c>
      <c r="D11" s="58">
        <f>SUM(D9-D10)</f>
        <v>-324.52999999999884</v>
      </c>
      <c r="E11" s="56" t="e">
        <f>D11/B11*100</f>
        <v>#DIV/0!</v>
      </c>
      <c r="F11" s="57" t="e">
        <f t="shared" si="1"/>
        <v>#DIV/0!</v>
      </c>
    </row>
    <row r="12" spans="1:6" s="49" customFormat="1" ht="18" customHeight="1" x14ac:dyDescent="0.2">
      <c r="A12" s="177" t="s">
        <v>234</v>
      </c>
      <c r="B12" s="178"/>
      <c r="C12" s="178"/>
      <c r="D12" s="178"/>
      <c r="E12" s="178"/>
      <c r="F12" s="179"/>
    </row>
    <row r="13" spans="1:6" s="46" customFormat="1" ht="15.75" customHeight="1" x14ac:dyDescent="0.2">
      <c r="A13" s="51" t="s">
        <v>66</v>
      </c>
      <c r="B13" s="65">
        <v>571512.69999999995</v>
      </c>
      <c r="C13" s="65">
        <v>1615000</v>
      </c>
      <c r="D13" s="65">
        <v>630733.88</v>
      </c>
      <c r="E13" s="56">
        <f>D13/B13*100</f>
        <v>110.3621809279129</v>
      </c>
      <c r="F13" s="57">
        <f>D13/C13*100</f>
        <v>39.054729411764704</v>
      </c>
    </row>
    <row r="14" spans="1:6" s="46" customFormat="1" ht="16.5" customHeight="1" x14ac:dyDescent="0.2">
      <c r="A14" s="47" t="s">
        <v>67</v>
      </c>
      <c r="B14" s="60">
        <v>571512.69999999995</v>
      </c>
      <c r="C14" s="60">
        <v>1615000</v>
      </c>
      <c r="D14" s="60">
        <v>733479.83</v>
      </c>
      <c r="E14" s="56">
        <f>D14/B14*100</f>
        <v>128.34007538240181</v>
      </c>
      <c r="F14" s="57">
        <f t="shared" ref="F14:F15" si="2">D14/C14*100</f>
        <v>45.416707739938076</v>
      </c>
    </row>
    <row r="15" spans="1:6" s="46" customFormat="1" ht="17.25" customHeight="1" x14ac:dyDescent="0.2">
      <c r="A15" s="48" t="s">
        <v>68</v>
      </c>
      <c r="B15" s="58">
        <v>0</v>
      </c>
      <c r="C15" s="58">
        <v>0</v>
      </c>
      <c r="D15" s="58">
        <v>0</v>
      </c>
      <c r="E15" s="56" t="e">
        <f>D15/B15*100</f>
        <v>#DIV/0!</v>
      </c>
      <c r="F15" s="57" t="e">
        <f t="shared" si="2"/>
        <v>#DIV/0!</v>
      </c>
    </row>
    <row r="16" spans="1:6" s="49" customFormat="1" ht="17.25" customHeight="1" x14ac:dyDescent="0.2">
      <c r="A16" s="177" t="s">
        <v>237</v>
      </c>
      <c r="B16" s="178"/>
      <c r="C16" s="178"/>
      <c r="D16" s="178"/>
      <c r="E16" s="178"/>
      <c r="F16" s="179"/>
    </row>
    <row r="17" spans="1:12" s="46" customFormat="1" ht="16.5" customHeight="1" x14ac:dyDescent="0.2">
      <c r="A17" s="51" t="s">
        <v>66</v>
      </c>
      <c r="B17" s="65">
        <v>300.11</v>
      </c>
      <c r="C17" s="65">
        <v>0</v>
      </c>
      <c r="D17" s="65">
        <v>0.12</v>
      </c>
      <c r="E17" s="56">
        <f>D17/B17*100</f>
        <v>3.9985338709139978E-2</v>
      </c>
      <c r="F17" s="57" t="e">
        <f>D17/C17*100</f>
        <v>#DIV/0!</v>
      </c>
    </row>
    <row r="18" spans="1:12" s="46" customFormat="1" ht="18" customHeight="1" x14ac:dyDescent="0.2">
      <c r="A18" s="47" t="s">
        <v>67</v>
      </c>
      <c r="B18" s="60">
        <v>300</v>
      </c>
      <c r="C18" s="60">
        <v>0</v>
      </c>
      <c r="D18" s="60">
        <v>0</v>
      </c>
      <c r="E18" s="56">
        <f>D18/B18*100</f>
        <v>0</v>
      </c>
      <c r="F18" s="57" t="e">
        <f t="shared" ref="F18:F19" si="3">D18/C18*100</f>
        <v>#DIV/0!</v>
      </c>
    </row>
    <row r="19" spans="1:12" s="46" customFormat="1" ht="16.5" customHeight="1" x14ac:dyDescent="0.2">
      <c r="A19" s="48" t="s">
        <v>68</v>
      </c>
      <c r="B19" s="58">
        <f>B17-B18</f>
        <v>0.11000000000001364</v>
      </c>
      <c r="C19" s="58">
        <v>0</v>
      </c>
      <c r="D19" s="58">
        <f>D17-D18</f>
        <v>0.12</v>
      </c>
      <c r="E19" s="56">
        <f>D19/B19*100</f>
        <v>109.09090909089556</v>
      </c>
      <c r="F19" s="57" t="e">
        <f t="shared" si="3"/>
        <v>#DIV/0!</v>
      </c>
    </row>
    <row r="20" spans="1:12" s="49" customFormat="1" ht="18" customHeight="1" x14ac:dyDescent="0.2">
      <c r="A20" s="177" t="s">
        <v>235</v>
      </c>
      <c r="B20" s="178"/>
      <c r="C20" s="178"/>
      <c r="D20" s="178"/>
      <c r="E20" s="178"/>
      <c r="F20" s="179"/>
    </row>
    <row r="21" spans="1:12" s="46" customFormat="1" ht="18" customHeight="1" x14ac:dyDescent="0.2">
      <c r="A21" s="51" t="s">
        <v>66</v>
      </c>
      <c r="B21" s="65">
        <v>1842.28</v>
      </c>
      <c r="C21" s="65">
        <v>0</v>
      </c>
      <c r="D21" s="65">
        <v>0</v>
      </c>
      <c r="E21" s="56">
        <f>D21/B21*100</f>
        <v>0</v>
      </c>
      <c r="F21" s="52" t="e">
        <f>D21/C21*100</f>
        <v>#DIV/0!</v>
      </c>
    </row>
    <row r="22" spans="1:12" s="46" customFormat="1" ht="17.25" customHeight="1" x14ac:dyDescent="0.2">
      <c r="A22" s="59" t="s">
        <v>67</v>
      </c>
      <c r="B22" s="60">
        <v>1842.28</v>
      </c>
      <c r="C22" s="65">
        <v>0</v>
      </c>
      <c r="D22" s="60">
        <v>4617.03</v>
      </c>
      <c r="E22" s="66">
        <f>D22/B22*100</f>
        <v>250.61499880582753</v>
      </c>
      <c r="F22" s="62" t="e">
        <f t="shared" ref="F22:F23" si="4">D22/C22*100</f>
        <v>#DIV/0!</v>
      </c>
    </row>
    <row r="23" spans="1:12" s="46" customFormat="1" ht="17.25" customHeight="1" x14ac:dyDescent="0.2">
      <c r="A23" s="63" t="s">
        <v>68</v>
      </c>
      <c r="B23" s="58">
        <v>0</v>
      </c>
      <c r="C23" s="58">
        <v>0</v>
      </c>
      <c r="D23" s="58">
        <v>0</v>
      </c>
      <c r="E23" s="61" t="e">
        <f>D23/B23*100</f>
        <v>#DIV/0!</v>
      </c>
      <c r="F23" s="62" t="e">
        <f t="shared" si="4"/>
        <v>#DIV/0!</v>
      </c>
    </row>
    <row r="24" spans="1:12" s="49" customFormat="1" ht="18" customHeight="1" x14ac:dyDescent="0.2">
      <c r="A24" s="185" t="s">
        <v>236</v>
      </c>
      <c r="B24" s="186"/>
      <c r="C24" s="186"/>
      <c r="D24" s="186"/>
      <c r="E24" s="186"/>
      <c r="F24" s="187"/>
    </row>
    <row r="25" spans="1:12" s="46" customFormat="1" ht="17.25" customHeight="1" x14ac:dyDescent="0.2">
      <c r="A25" s="64" t="s">
        <v>66</v>
      </c>
      <c r="B25" s="65">
        <v>116428.36</v>
      </c>
      <c r="C25" s="65">
        <v>221200</v>
      </c>
      <c r="D25" s="65">
        <v>137374.53</v>
      </c>
      <c r="E25" s="66">
        <f>D25/B25*100</f>
        <v>117.9906081301841</v>
      </c>
      <c r="F25" s="67">
        <f>D25/C25*100</f>
        <v>62.104217902350811</v>
      </c>
    </row>
    <row r="26" spans="1:12" s="46" customFormat="1" ht="18" customHeight="1" x14ac:dyDescent="0.2">
      <c r="A26" s="59" t="s">
        <v>67</v>
      </c>
      <c r="B26" s="60">
        <v>107504.98</v>
      </c>
      <c r="C26" s="60">
        <v>221200</v>
      </c>
      <c r="D26" s="60">
        <v>111906.61</v>
      </c>
      <c r="E26" s="66">
        <f>D26/B26*100</f>
        <v>104.09434986174595</v>
      </c>
      <c r="F26" s="67">
        <f t="shared" ref="F26:F27" si="5">D26/C26*100</f>
        <v>50.59069168173599</v>
      </c>
    </row>
    <row r="27" spans="1:12" s="46" customFormat="1" ht="16.5" customHeight="1" x14ac:dyDescent="0.2">
      <c r="A27" s="63" t="s">
        <v>68</v>
      </c>
      <c r="B27" s="58">
        <f>B25-B26</f>
        <v>8923.3800000000047</v>
      </c>
      <c r="C27" s="58">
        <v>0</v>
      </c>
      <c r="D27" s="58">
        <f>D25-D26</f>
        <v>25467.919999999998</v>
      </c>
      <c r="E27" s="66">
        <f>D27/B27*100</f>
        <v>285.40665084306602</v>
      </c>
      <c r="F27" s="67" t="e">
        <f t="shared" si="5"/>
        <v>#DIV/0!</v>
      </c>
      <c r="I27" s="183"/>
      <c r="J27" s="183"/>
      <c r="K27" s="183"/>
      <c r="L27" s="183"/>
    </row>
    <row r="28" spans="1:12" s="49" customFormat="1" ht="17.25" customHeight="1" x14ac:dyDescent="0.2">
      <c r="A28" s="185" t="s">
        <v>238</v>
      </c>
      <c r="B28" s="186"/>
      <c r="C28" s="186"/>
      <c r="D28" s="186"/>
      <c r="E28" s="186"/>
      <c r="F28" s="187"/>
    </row>
    <row r="29" spans="1:12" s="46" customFormat="1" ht="17.25" customHeight="1" x14ac:dyDescent="0.2">
      <c r="A29" s="51" t="s">
        <v>66</v>
      </c>
      <c r="B29" s="65">
        <v>31915.65</v>
      </c>
      <c r="C29" s="65">
        <v>65710</v>
      </c>
      <c r="D29" s="65">
        <v>40106.050000000003</v>
      </c>
      <c r="E29" s="56">
        <f>D29/B29*100</f>
        <v>125.66264512864377</v>
      </c>
      <c r="F29" s="57">
        <f>D29/C29*100</f>
        <v>61.034926190838533</v>
      </c>
    </row>
    <row r="30" spans="1:12" s="46" customFormat="1" ht="17.25" customHeight="1" x14ac:dyDescent="0.2">
      <c r="A30" s="47" t="s">
        <v>67</v>
      </c>
      <c r="B30" s="60">
        <v>31915.65</v>
      </c>
      <c r="C30" s="60">
        <v>65710</v>
      </c>
      <c r="D30" s="60">
        <v>47931.89</v>
      </c>
      <c r="E30" s="56">
        <f>D30/B30*100</f>
        <v>150.18302932887156</v>
      </c>
      <c r="F30" s="57">
        <f t="shared" ref="F30:F31" si="6">D30/C30*100</f>
        <v>72.944589864556391</v>
      </c>
    </row>
    <row r="31" spans="1:12" s="46" customFormat="1" ht="16.5" customHeight="1" x14ac:dyDescent="0.2">
      <c r="A31" s="48" t="s">
        <v>68</v>
      </c>
      <c r="B31" s="58">
        <v>0</v>
      </c>
      <c r="C31" s="58">
        <v>0</v>
      </c>
      <c r="D31" s="58">
        <f>SUM(D29-D30)</f>
        <v>-7825.8399999999965</v>
      </c>
      <c r="E31" s="56" t="e">
        <f>D31/B31*100</f>
        <v>#DIV/0!</v>
      </c>
      <c r="F31" s="57" t="e">
        <f t="shared" si="6"/>
        <v>#DIV/0!</v>
      </c>
    </row>
    <row r="32" spans="1:12" s="49" customFormat="1" ht="17.25" customHeight="1" x14ac:dyDescent="0.2">
      <c r="A32" s="177" t="s">
        <v>239</v>
      </c>
      <c r="B32" s="178"/>
      <c r="C32" s="178"/>
      <c r="D32" s="178"/>
      <c r="E32" s="178"/>
      <c r="F32" s="179"/>
    </row>
    <row r="33" spans="1:12" s="46" customFormat="1" ht="15.75" customHeight="1" x14ac:dyDescent="0.2">
      <c r="A33" s="51" t="s">
        <v>66</v>
      </c>
      <c r="B33" s="65">
        <v>106.11</v>
      </c>
      <c r="C33" s="65">
        <v>400</v>
      </c>
      <c r="D33" s="65">
        <v>123.3</v>
      </c>
      <c r="E33" s="56">
        <f>D33/B33*100</f>
        <v>116.20016963528414</v>
      </c>
      <c r="F33" s="57">
        <f>D33/C33*100</f>
        <v>30.824999999999996</v>
      </c>
    </row>
    <row r="34" spans="1:12" s="46" customFormat="1" ht="17.25" customHeight="1" x14ac:dyDescent="0.2">
      <c r="A34" s="47" t="s">
        <v>67</v>
      </c>
      <c r="B34" s="60">
        <v>106.11</v>
      </c>
      <c r="C34" s="60">
        <v>400</v>
      </c>
      <c r="D34" s="60">
        <v>123.3</v>
      </c>
      <c r="E34" s="56">
        <f>D34/B34*100</f>
        <v>116.20016963528414</v>
      </c>
      <c r="F34" s="57">
        <f t="shared" ref="F34:F35" si="7">D34/C34*100</f>
        <v>30.824999999999996</v>
      </c>
    </row>
    <row r="35" spans="1:12" s="46" customFormat="1" ht="17.25" customHeight="1" x14ac:dyDescent="0.2">
      <c r="A35" s="53" t="s">
        <v>68</v>
      </c>
      <c r="B35" s="84">
        <v>0</v>
      </c>
      <c r="C35" s="84">
        <v>0</v>
      </c>
      <c r="D35" s="84">
        <v>0</v>
      </c>
      <c r="E35" s="56" t="e">
        <f>D35/B35*100</f>
        <v>#DIV/0!</v>
      </c>
      <c r="F35" s="57" t="e">
        <f t="shared" si="7"/>
        <v>#DIV/0!</v>
      </c>
    </row>
    <row r="36" spans="1:12" s="49" customFormat="1" ht="18" customHeight="1" x14ac:dyDescent="0.25">
      <c r="A36" s="7" t="s">
        <v>69</v>
      </c>
      <c r="B36" s="55">
        <f>SUM(B5+B9+B13+B17+B25+B29+B33)</f>
        <v>891382.12999999989</v>
      </c>
      <c r="C36" s="55">
        <f>C5+C9+C13+C29+C33+C25</f>
        <v>2325900</v>
      </c>
      <c r="D36" s="55">
        <f>SUM(D5+D9+D13+D17+D25+D29+D33)</f>
        <v>975568.34000000008</v>
      </c>
      <c r="E36" s="8">
        <f>D36/B36*100</f>
        <v>109.44445790045177</v>
      </c>
      <c r="F36" s="9">
        <f t="shared" ref="F36:F37" si="8">D36/C36*100</f>
        <v>41.943692334150221</v>
      </c>
      <c r="H36" s="184"/>
      <c r="I36" s="184"/>
      <c r="J36" s="184"/>
      <c r="K36" s="184"/>
      <c r="L36" s="184"/>
    </row>
    <row r="37" spans="1:12" ht="18" customHeight="1" x14ac:dyDescent="0.25">
      <c r="A37" s="7" t="s">
        <v>70</v>
      </c>
      <c r="B37" s="55">
        <f>SUM(B6+B10+B14+B18+B26+B30+B34+B22)</f>
        <v>884300.91999999993</v>
      </c>
      <c r="C37" s="55">
        <f>C6+C10+C14+C18+C22+C26+C30+C34</f>
        <v>2325900</v>
      </c>
      <c r="D37" s="55">
        <f>SUM(D6+D10+D14+D18+D26+D30+D34+D22)</f>
        <v>1081185.24</v>
      </c>
      <c r="E37" s="8">
        <f>D37/B37*100</f>
        <v>122.26440293650268</v>
      </c>
      <c r="F37" s="9">
        <f t="shared" si="8"/>
        <v>46.484596930220562</v>
      </c>
    </row>
    <row r="38" spans="1:12" ht="16.5" customHeight="1" x14ac:dyDescent="0.15">
      <c r="D38" s="88"/>
    </row>
  </sheetData>
  <mergeCells count="11">
    <mergeCell ref="I27:L27"/>
    <mergeCell ref="H36:L36"/>
    <mergeCell ref="A24:F24"/>
    <mergeCell ref="A28:F28"/>
    <mergeCell ref="A32:F32"/>
    <mergeCell ref="A20:F20"/>
    <mergeCell ref="A1:F1"/>
    <mergeCell ref="A8:F8"/>
    <mergeCell ref="A12:F12"/>
    <mergeCell ref="A16:F16"/>
    <mergeCell ref="A4:F4"/>
  </mergeCells>
  <pageMargins left="0.25" right="0.25" top="0.75" bottom="0.7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6290-AE10-44AB-AFFB-CF175BC2C1B9}">
  <sheetPr>
    <pageSetUpPr fitToPage="1"/>
  </sheetPr>
  <dimension ref="A1:F10"/>
  <sheetViews>
    <sheetView workbookViewId="0">
      <selection activeCell="H25" sqref="H25"/>
    </sheetView>
  </sheetViews>
  <sheetFormatPr defaultRowHeight="15" x14ac:dyDescent="0.25"/>
  <cols>
    <col min="1" max="1" width="33.42578125" customWidth="1"/>
    <col min="2" max="2" width="17.85546875" customWidth="1"/>
    <col min="3" max="3" width="19.140625" style="54" customWidth="1"/>
    <col min="4" max="4" width="24.7109375" style="54" customWidth="1"/>
    <col min="5" max="5" width="13.7109375" customWidth="1"/>
    <col min="6" max="6" width="14" customWidth="1"/>
  </cols>
  <sheetData>
    <row r="1" spans="1:6" ht="18" x14ac:dyDescent="0.25">
      <c r="A1" s="11"/>
      <c r="B1" s="11"/>
      <c r="C1" s="69"/>
      <c r="D1" s="70"/>
      <c r="E1" s="12"/>
      <c r="F1" s="12"/>
    </row>
    <row r="2" spans="1:6" ht="15.75" customHeight="1" x14ac:dyDescent="0.25">
      <c r="A2" s="188" t="s">
        <v>74</v>
      </c>
      <c r="B2" s="188"/>
      <c r="C2" s="188"/>
      <c r="D2" s="188"/>
      <c r="E2" s="188"/>
      <c r="F2" s="188"/>
    </row>
    <row r="3" spans="1:6" ht="18" x14ac:dyDescent="0.25">
      <c r="A3" s="16"/>
      <c r="B3" s="16"/>
      <c r="C3" s="71"/>
      <c r="D3" s="72"/>
      <c r="E3" s="17"/>
      <c r="F3" s="17"/>
    </row>
    <row r="4" spans="1:6" ht="58.5" customHeight="1" x14ac:dyDescent="0.25">
      <c r="A4" s="14" t="s">
        <v>75</v>
      </c>
      <c r="B4" s="86" t="s">
        <v>96</v>
      </c>
      <c r="C4" s="90" t="s">
        <v>199</v>
      </c>
      <c r="D4" s="87" t="s">
        <v>191</v>
      </c>
      <c r="E4" s="14" t="s">
        <v>76</v>
      </c>
      <c r="F4" s="14" t="s">
        <v>77</v>
      </c>
    </row>
    <row r="5" spans="1:6" x14ac:dyDescent="0.25">
      <c r="A5" s="15">
        <v>1</v>
      </c>
      <c r="B5" s="19">
        <v>2</v>
      </c>
      <c r="C5" s="80">
        <v>3</v>
      </c>
      <c r="D5" s="121">
        <v>4</v>
      </c>
      <c r="E5" s="19" t="s">
        <v>197</v>
      </c>
      <c r="F5" s="19" t="s">
        <v>198</v>
      </c>
    </row>
    <row r="6" spans="1:6" ht="15.75" customHeight="1" x14ac:dyDescent="0.25">
      <c r="A6" s="13" t="s">
        <v>70</v>
      </c>
      <c r="B6" s="82">
        <v>884300.92</v>
      </c>
      <c r="C6" s="120">
        <v>2325900</v>
      </c>
      <c r="D6" s="108">
        <v>1081185.24</v>
      </c>
      <c r="E6" s="20">
        <f>D6/C6</f>
        <v>0.46484596930220562</v>
      </c>
      <c r="F6" s="20">
        <f>D6/B6</f>
        <v>1.2226440293650265</v>
      </c>
    </row>
    <row r="7" spans="1:6" ht="15.75" customHeight="1" x14ac:dyDescent="0.25">
      <c r="A7" s="18" t="s">
        <v>78</v>
      </c>
      <c r="B7" s="81">
        <v>884300.92</v>
      </c>
      <c r="C7" s="122">
        <v>2325900</v>
      </c>
      <c r="D7" s="123">
        <v>1081185.24</v>
      </c>
      <c r="E7" s="20">
        <f>D7/C7</f>
        <v>0.46484596930220562</v>
      </c>
      <c r="F7" s="20">
        <f>D7/B7</f>
        <v>1.2226440293650265</v>
      </c>
    </row>
    <row r="8" spans="1:6" x14ac:dyDescent="0.25">
      <c r="A8" s="18" t="s">
        <v>79</v>
      </c>
      <c r="B8" s="81">
        <v>884300.92</v>
      </c>
      <c r="C8" s="122">
        <v>2325900</v>
      </c>
      <c r="D8" s="123">
        <v>1081185.24</v>
      </c>
      <c r="E8" s="20">
        <f>D8/C8</f>
        <v>0.46484596930220562</v>
      </c>
      <c r="F8" s="20">
        <f>D8/B8</f>
        <v>1.2226440293650265</v>
      </c>
    </row>
    <row r="9" spans="1:6" ht="25.5" x14ac:dyDescent="0.25">
      <c r="A9" s="18" t="s">
        <v>80</v>
      </c>
      <c r="B9" s="81">
        <v>801466.2</v>
      </c>
      <c r="C9" s="122">
        <v>2159500</v>
      </c>
      <c r="D9" s="123">
        <v>996545.59</v>
      </c>
      <c r="E9" s="20">
        <f t="shared" ref="E9:E10" si="0">D9/C9</f>
        <v>0.46147052095392449</v>
      </c>
      <c r="F9" s="20">
        <f t="shared" ref="F9:F10" si="1">D9/B9</f>
        <v>1.2434031403944421</v>
      </c>
    </row>
    <row r="10" spans="1:6" ht="25.5" x14ac:dyDescent="0.25">
      <c r="A10" s="21" t="s">
        <v>81</v>
      </c>
      <c r="B10" s="83">
        <v>82834.720000000001</v>
      </c>
      <c r="C10" s="122">
        <v>166400</v>
      </c>
      <c r="D10" s="123">
        <v>84639.65</v>
      </c>
      <c r="E10" s="20">
        <f t="shared" si="0"/>
        <v>0.50865174278846148</v>
      </c>
      <c r="F10" s="20">
        <f t="shared" si="1"/>
        <v>1.0217895346299233</v>
      </c>
    </row>
  </sheetData>
  <mergeCells count="1">
    <mergeCell ref="A2:F2"/>
  </mergeCells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36E0-4A65-40F5-BD9F-D3C15392B8E1}">
  <dimension ref="A1:D365"/>
  <sheetViews>
    <sheetView workbookViewId="0">
      <selection activeCell="G15" sqref="G15"/>
    </sheetView>
  </sheetViews>
  <sheetFormatPr defaultRowHeight="11.25" x14ac:dyDescent="0.15"/>
  <cols>
    <col min="1" max="1" width="64.85546875" style="102" customWidth="1"/>
    <col min="2" max="2" width="27.5703125" style="117" customWidth="1"/>
    <col min="3" max="3" width="31.28515625" style="117" customWidth="1"/>
    <col min="4" max="4" width="14.42578125" style="102" customWidth="1"/>
    <col min="5" max="16384" width="9.140625" style="98"/>
  </cols>
  <sheetData>
    <row r="1" spans="1:4" ht="15" x14ac:dyDescent="0.2">
      <c r="A1" s="101" t="s">
        <v>61</v>
      </c>
    </row>
    <row r="2" spans="1:4" ht="12" thickBot="1" x14ac:dyDescent="0.2">
      <c r="A2" s="102" t="s">
        <v>188</v>
      </c>
    </row>
    <row r="3" spans="1:4" ht="25.5" x14ac:dyDescent="0.15">
      <c r="A3" s="103" t="s">
        <v>189</v>
      </c>
      <c r="B3" s="118" t="s">
        <v>190</v>
      </c>
      <c r="C3" s="118" t="s">
        <v>191</v>
      </c>
      <c r="D3" s="105" t="s">
        <v>192</v>
      </c>
    </row>
    <row r="4" spans="1:4" ht="12.75" x14ac:dyDescent="0.15">
      <c r="A4" s="106">
        <v>1</v>
      </c>
      <c r="B4" s="119">
        <v>2</v>
      </c>
      <c r="C4" s="119">
        <v>3</v>
      </c>
      <c r="D4" s="106">
        <v>4</v>
      </c>
    </row>
    <row r="5" spans="1:4" s="109" customFormat="1" ht="12.75" x14ac:dyDescent="0.2">
      <c r="A5" s="107" t="s">
        <v>98</v>
      </c>
      <c r="B5" s="108">
        <v>2325900</v>
      </c>
      <c r="C5" s="108">
        <v>1081185.24</v>
      </c>
      <c r="D5" s="107">
        <v>46.48</v>
      </c>
    </row>
    <row r="6" spans="1:4" ht="12.75" x14ac:dyDescent="0.2">
      <c r="A6" s="104" t="s">
        <v>99</v>
      </c>
      <c r="B6" s="99">
        <v>2325900</v>
      </c>
      <c r="C6" s="99">
        <v>1081185.24</v>
      </c>
      <c r="D6" s="104">
        <v>46.48</v>
      </c>
    </row>
    <row r="7" spans="1:4" ht="12.75" x14ac:dyDescent="0.2">
      <c r="A7" s="104" t="s">
        <v>193</v>
      </c>
      <c r="B7" s="99">
        <v>2325900</v>
      </c>
      <c r="C7" s="99">
        <v>1081185.24</v>
      </c>
      <c r="D7" s="104">
        <v>46.48</v>
      </c>
    </row>
    <row r="8" spans="1:4" ht="25.5" x14ac:dyDescent="0.2">
      <c r="A8" s="110" t="s">
        <v>194</v>
      </c>
      <c r="B8" s="111">
        <v>1704000</v>
      </c>
      <c r="C8" s="111">
        <v>782728.45</v>
      </c>
      <c r="D8" s="110">
        <v>45.93</v>
      </c>
    </row>
    <row r="9" spans="1:4" ht="18.75" customHeight="1" x14ac:dyDescent="0.2">
      <c r="A9" s="112" t="s">
        <v>100</v>
      </c>
      <c r="B9" s="100">
        <v>89000</v>
      </c>
      <c r="C9" s="100">
        <v>49248.62</v>
      </c>
      <c r="D9" s="112">
        <v>55.34</v>
      </c>
    </row>
    <row r="10" spans="1:4" ht="18.75" customHeight="1" x14ac:dyDescent="0.2">
      <c r="A10" s="113" t="s">
        <v>228</v>
      </c>
      <c r="B10" s="114">
        <v>89000</v>
      </c>
      <c r="C10" s="114">
        <v>49248.62</v>
      </c>
      <c r="D10" s="113">
        <v>55.34</v>
      </c>
    </row>
    <row r="11" spans="1:4" ht="12.75" x14ac:dyDescent="0.2">
      <c r="A11" s="104" t="s">
        <v>18</v>
      </c>
      <c r="B11" s="99">
        <v>87600</v>
      </c>
      <c r="C11" s="99">
        <v>48738.79</v>
      </c>
      <c r="D11" s="104">
        <v>55.64</v>
      </c>
    </row>
    <row r="12" spans="1:4" ht="12.75" x14ac:dyDescent="0.2">
      <c r="A12" s="104" t="s">
        <v>19</v>
      </c>
      <c r="B12" s="99">
        <v>4000</v>
      </c>
      <c r="C12" s="99">
        <v>1872.4</v>
      </c>
      <c r="D12" s="104">
        <v>46.81</v>
      </c>
    </row>
    <row r="13" spans="1:4" ht="12.75" x14ac:dyDescent="0.2">
      <c r="A13" s="104" t="s">
        <v>20</v>
      </c>
      <c r="B13" s="99">
        <v>3500</v>
      </c>
      <c r="C13" s="99">
        <v>1767.4</v>
      </c>
      <c r="D13" s="104">
        <v>50.5</v>
      </c>
    </row>
    <row r="14" spans="1:4" ht="12.75" x14ac:dyDescent="0.2">
      <c r="A14" s="104" t="s">
        <v>101</v>
      </c>
      <c r="B14" s="99">
        <v>1700</v>
      </c>
      <c r="C14" s="99">
        <v>1148.99</v>
      </c>
      <c r="D14" s="104">
        <v>67.59</v>
      </c>
    </row>
    <row r="15" spans="1:4" ht="12.75" x14ac:dyDescent="0.2">
      <c r="A15" s="104" t="s">
        <v>102</v>
      </c>
      <c r="B15" s="99">
        <v>900</v>
      </c>
      <c r="C15" s="99">
        <v>178.2</v>
      </c>
      <c r="D15" s="104">
        <v>19.8</v>
      </c>
    </row>
    <row r="16" spans="1:4" ht="12.75" x14ac:dyDescent="0.2">
      <c r="A16" s="104" t="s">
        <v>103</v>
      </c>
      <c r="B16" s="99">
        <v>900</v>
      </c>
      <c r="C16" s="99">
        <v>440.21</v>
      </c>
      <c r="D16" s="104">
        <v>48.91</v>
      </c>
    </row>
    <row r="17" spans="1:4" ht="12.75" x14ac:dyDescent="0.2">
      <c r="A17" s="104" t="s">
        <v>22</v>
      </c>
      <c r="B17" s="99">
        <v>500</v>
      </c>
      <c r="C17" s="99">
        <v>105</v>
      </c>
      <c r="D17" s="104">
        <v>21</v>
      </c>
    </row>
    <row r="18" spans="1:4" ht="12.75" x14ac:dyDescent="0.2">
      <c r="A18" s="104" t="s">
        <v>104</v>
      </c>
      <c r="B18" s="99">
        <v>500</v>
      </c>
      <c r="C18" s="99">
        <v>105</v>
      </c>
      <c r="D18" s="104">
        <v>21</v>
      </c>
    </row>
    <row r="19" spans="1:4" ht="12.75" x14ac:dyDescent="0.2">
      <c r="A19" s="104" t="s">
        <v>23</v>
      </c>
      <c r="B19" s="99">
        <v>9000</v>
      </c>
      <c r="C19" s="99">
        <v>6184.98</v>
      </c>
      <c r="D19" s="104">
        <v>68.72</v>
      </c>
    </row>
    <row r="20" spans="1:4" ht="12.75" x14ac:dyDescent="0.2">
      <c r="A20" s="104" t="s">
        <v>24</v>
      </c>
      <c r="B20" s="99">
        <v>8000</v>
      </c>
      <c r="C20" s="99">
        <v>4274.5</v>
      </c>
      <c r="D20" s="104">
        <v>53.43</v>
      </c>
    </row>
    <row r="21" spans="1:4" ht="12.75" x14ac:dyDescent="0.2">
      <c r="A21" s="104" t="s">
        <v>105</v>
      </c>
      <c r="B21" s="99">
        <v>2200</v>
      </c>
      <c r="C21" s="99">
        <v>1804.32</v>
      </c>
      <c r="D21" s="104">
        <v>82.01</v>
      </c>
    </row>
    <row r="22" spans="1:4" ht="12.75" x14ac:dyDescent="0.2">
      <c r="A22" s="104" t="s">
        <v>106</v>
      </c>
      <c r="B22" s="99">
        <v>200</v>
      </c>
      <c r="C22" s="99">
        <v>484.34</v>
      </c>
      <c r="D22" s="104">
        <v>242.17</v>
      </c>
    </row>
    <row r="23" spans="1:4" ht="12.75" x14ac:dyDescent="0.2">
      <c r="A23" s="104" t="s">
        <v>107</v>
      </c>
      <c r="B23" s="99">
        <v>3000</v>
      </c>
      <c r="C23" s="99">
        <v>913.84</v>
      </c>
      <c r="D23" s="104">
        <v>30.46</v>
      </c>
    </row>
    <row r="24" spans="1:4" ht="12.75" x14ac:dyDescent="0.2">
      <c r="A24" s="104" t="s">
        <v>108</v>
      </c>
      <c r="B24" s="99">
        <v>2600</v>
      </c>
      <c r="C24" s="99">
        <v>1072</v>
      </c>
      <c r="D24" s="104">
        <v>41.23</v>
      </c>
    </row>
    <row r="25" spans="1:4" ht="12.75" x14ac:dyDescent="0.2">
      <c r="A25" s="104" t="s">
        <v>27</v>
      </c>
      <c r="B25" s="99">
        <v>500</v>
      </c>
      <c r="C25" s="99">
        <v>1273.73</v>
      </c>
      <c r="D25" s="104">
        <v>254.75</v>
      </c>
    </row>
    <row r="26" spans="1:4" ht="14.25" customHeight="1" x14ac:dyDescent="0.2">
      <c r="A26" s="104" t="s">
        <v>196</v>
      </c>
      <c r="B26" s="99">
        <v>500</v>
      </c>
      <c r="C26" s="99">
        <v>1273.73</v>
      </c>
      <c r="D26" s="104">
        <v>254.75</v>
      </c>
    </row>
    <row r="27" spans="1:4" ht="12.75" x14ac:dyDescent="0.2">
      <c r="A27" s="104" t="s">
        <v>28</v>
      </c>
      <c r="B27" s="99">
        <v>0</v>
      </c>
      <c r="C27" s="99">
        <v>290.5</v>
      </c>
      <c r="D27" s="104"/>
    </row>
    <row r="28" spans="1:4" ht="12.75" x14ac:dyDescent="0.2">
      <c r="A28" s="104" t="s">
        <v>110</v>
      </c>
      <c r="B28" s="99">
        <v>0</v>
      </c>
      <c r="C28" s="99">
        <v>290.5</v>
      </c>
      <c r="D28" s="104"/>
    </row>
    <row r="29" spans="1:4" ht="12.75" x14ac:dyDescent="0.2">
      <c r="A29" s="104" t="s">
        <v>29</v>
      </c>
      <c r="B29" s="99">
        <v>500</v>
      </c>
      <c r="C29" s="99">
        <v>346.25</v>
      </c>
      <c r="D29" s="104">
        <v>69.25</v>
      </c>
    </row>
    <row r="30" spans="1:4" ht="12.75" x14ac:dyDescent="0.2">
      <c r="A30" s="104" t="s">
        <v>111</v>
      </c>
      <c r="B30" s="99">
        <v>500</v>
      </c>
      <c r="C30" s="99">
        <v>346.25</v>
      </c>
      <c r="D30" s="104">
        <v>69.25</v>
      </c>
    </row>
    <row r="31" spans="1:4" ht="12.75" x14ac:dyDescent="0.2">
      <c r="A31" s="104" t="s">
        <v>30</v>
      </c>
      <c r="B31" s="99">
        <v>70750</v>
      </c>
      <c r="C31" s="99">
        <v>37393.29</v>
      </c>
      <c r="D31" s="104">
        <v>52.85</v>
      </c>
    </row>
    <row r="32" spans="1:4" ht="12.75" x14ac:dyDescent="0.2">
      <c r="A32" s="104" t="s">
        <v>31</v>
      </c>
      <c r="B32" s="99">
        <v>4750</v>
      </c>
      <c r="C32" s="99">
        <v>3172.3</v>
      </c>
      <c r="D32" s="104">
        <v>66.790000000000006</v>
      </c>
    </row>
    <row r="33" spans="1:4" ht="12.75" x14ac:dyDescent="0.2">
      <c r="A33" s="104" t="s">
        <v>112</v>
      </c>
      <c r="B33" s="99">
        <v>4300</v>
      </c>
      <c r="C33" s="99">
        <v>3001.26</v>
      </c>
      <c r="D33" s="104">
        <v>69.8</v>
      </c>
    </row>
    <row r="34" spans="1:4" ht="12.75" x14ac:dyDescent="0.2">
      <c r="A34" s="104" t="s">
        <v>113</v>
      </c>
      <c r="B34" s="99">
        <v>450</v>
      </c>
      <c r="C34" s="99">
        <v>171.04</v>
      </c>
      <c r="D34" s="104">
        <v>38.01</v>
      </c>
    </row>
    <row r="35" spans="1:4" ht="12.75" x14ac:dyDescent="0.2">
      <c r="A35" s="104" t="s">
        <v>32</v>
      </c>
      <c r="B35" s="99">
        <v>22100</v>
      </c>
      <c r="C35" s="99">
        <v>11798.71</v>
      </c>
      <c r="D35" s="104">
        <v>53.39</v>
      </c>
    </row>
    <row r="36" spans="1:4" ht="12.75" x14ac:dyDescent="0.2">
      <c r="A36" s="104" t="s">
        <v>114</v>
      </c>
      <c r="B36" s="99">
        <v>22100</v>
      </c>
      <c r="C36" s="99">
        <v>11798.71</v>
      </c>
      <c r="D36" s="104">
        <v>53.39</v>
      </c>
    </row>
    <row r="37" spans="1:4" ht="12.75" x14ac:dyDescent="0.2">
      <c r="A37" s="104" t="s">
        <v>33</v>
      </c>
      <c r="B37" s="99">
        <v>18100</v>
      </c>
      <c r="C37" s="99">
        <v>10103.36</v>
      </c>
      <c r="D37" s="104">
        <v>55.82</v>
      </c>
    </row>
    <row r="38" spans="1:4" ht="12.75" x14ac:dyDescent="0.2">
      <c r="A38" s="104" t="s">
        <v>115</v>
      </c>
      <c r="B38" s="99">
        <v>3800</v>
      </c>
      <c r="C38" s="99">
        <v>1827.57</v>
      </c>
      <c r="D38" s="104">
        <v>48.09</v>
      </c>
    </row>
    <row r="39" spans="1:4" ht="12.75" x14ac:dyDescent="0.2">
      <c r="A39" s="104" t="s">
        <v>116</v>
      </c>
      <c r="B39" s="99">
        <v>5600</v>
      </c>
      <c r="C39" s="99">
        <v>2464.67</v>
      </c>
      <c r="D39" s="104">
        <v>44.01</v>
      </c>
    </row>
    <row r="40" spans="1:4" ht="12.75" x14ac:dyDescent="0.2">
      <c r="A40" s="104" t="s">
        <v>117</v>
      </c>
      <c r="B40" s="99">
        <v>8700</v>
      </c>
      <c r="C40" s="99">
        <v>5811.12</v>
      </c>
      <c r="D40" s="104">
        <v>66.790000000000006</v>
      </c>
    </row>
    <row r="41" spans="1:4" ht="12.75" x14ac:dyDescent="0.2">
      <c r="A41" s="104" t="s">
        <v>34</v>
      </c>
      <c r="B41" s="99">
        <v>4000</v>
      </c>
      <c r="C41" s="99">
        <v>0</v>
      </c>
      <c r="D41" s="104"/>
    </row>
    <row r="42" spans="1:4" ht="12.75" x14ac:dyDescent="0.2">
      <c r="A42" s="104" t="s">
        <v>118</v>
      </c>
      <c r="B42" s="99">
        <v>4000</v>
      </c>
      <c r="C42" s="99">
        <v>0</v>
      </c>
      <c r="D42" s="104"/>
    </row>
    <row r="43" spans="1:4" ht="12.75" x14ac:dyDescent="0.2">
      <c r="A43" s="104" t="s">
        <v>35</v>
      </c>
      <c r="B43" s="99">
        <v>2300</v>
      </c>
      <c r="C43" s="99">
        <v>366.82</v>
      </c>
      <c r="D43" s="104">
        <v>15.95</v>
      </c>
    </row>
    <row r="44" spans="1:4" ht="12.75" x14ac:dyDescent="0.2">
      <c r="A44" s="104" t="s">
        <v>119</v>
      </c>
      <c r="B44" s="99">
        <v>0</v>
      </c>
      <c r="C44" s="99">
        <v>304.32</v>
      </c>
      <c r="D44" s="104"/>
    </row>
    <row r="45" spans="1:4" ht="12.75" x14ac:dyDescent="0.2">
      <c r="A45" s="104" t="s">
        <v>120</v>
      </c>
      <c r="B45" s="99">
        <v>2000</v>
      </c>
      <c r="C45" s="99">
        <v>0</v>
      </c>
      <c r="D45" s="104"/>
    </row>
    <row r="46" spans="1:4" ht="12.75" x14ac:dyDescent="0.2">
      <c r="A46" s="104" t="s">
        <v>121</v>
      </c>
      <c r="B46" s="99">
        <v>300</v>
      </c>
      <c r="C46" s="99">
        <v>62.5</v>
      </c>
      <c r="D46" s="104">
        <v>20.83</v>
      </c>
    </row>
    <row r="47" spans="1:4" ht="12.75" x14ac:dyDescent="0.2">
      <c r="A47" s="104" t="s">
        <v>36</v>
      </c>
      <c r="B47" s="99">
        <v>3500</v>
      </c>
      <c r="C47" s="99">
        <v>2870.1</v>
      </c>
      <c r="D47" s="104">
        <v>82</v>
      </c>
    </row>
    <row r="48" spans="1:4" ht="12.75" x14ac:dyDescent="0.2">
      <c r="A48" s="104" t="s">
        <v>122</v>
      </c>
      <c r="B48" s="99">
        <v>3500</v>
      </c>
      <c r="C48" s="99">
        <v>2812.02</v>
      </c>
      <c r="D48" s="104">
        <v>80.34</v>
      </c>
    </row>
    <row r="49" spans="1:4" ht="12.75" x14ac:dyDescent="0.2">
      <c r="A49" s="104" t="s">
        <v>123</v>
      </c>
      <c r="B49" s="99">
        <v>0</v>
      </c>
      <c r="C49" s="99">
        <v>58.08</v>
      </c>
      <c r="D49" s="104"/>
    </row>
    <row r="50" spans="1:4" ht="12.75" x14ac:dyDescent="0.2">
      <c r="A50" s="104" t="s">
        <v>37</v>
      </c>
      <c r="B50" s="99">
        <v>16000</v>
      </c>
      <c r="C50" s="99">
        <v>9082</v>
      </c>
      <c r="D50" s="104">
        <v>56.76</v>
      </c>
    </row>
    <row r="51" spans="1:4" ht="12.75" x14ac:dyDescent="0.2">
      <c r="A51" s="104" t="s">
        <v>124</v>
      </c>
      <c r="B51" s="99">
        <v>16000</v>
      </c>
      <c r="C51" s="99">
        <v>9082</v>
      </c>
      <c r="D51" s="104">
        <v>56.76</v>
      </c>
    </row>
    <row r="52" spans="1:4" ht="12.75" x14ac:dyDescent="0.2">
      <c r="A52" s="104" t="s">
        <v>38</v>
      </c>
      <c r="B52" s="99">
        <v>3850</v>
      </c>
      <c r="C52" s="99">
        <v>3288.12</v>
      </c>
      <c r="D52" s="104">
        <v>85.41</v>
      </c>
    </row>
    <row r="53" spans="1:4" ht="12.75" x14ac:dyDescent="0.2">
      <c r="A53" s="104" t="s">
        <v>39</v>
      </c>
      <c r="B53" s="99">
        <v>2650</v>
      </c>
      <c r="C53" s="99">
        <v>2636.65</v>
      </c>
      <c r="D53" s="104">
        <v>99.5</v>
      </c>
    </row>
    <row r="54" spans="1:4" ht="12.75" x14ac:dyDescent="0.2">
      <c r="A54" s="104" t="s">
        <v>125</v>
      </c>
      <c r="B54" s="99">
        <v>2650</v>
      </c>
      <c r="C54" s="99">
        <v>2636.65</v>
      </c>
      <c r="D54" s="104">
        <v>99.5</v>
      </c>
    </row>
    <row r="55" spans="1:4" ht="12.75" x14ac:dyDescent="0.2">
      <c r="A55" s="104" t="s">
        <v>73</v>
      </c>
      <c r="B55" s="99">
        <v>800</v>
      </c>
      <c r="C55" s="99">
        <v>226.47</v>
      </c>
      <c r="D55" s="104">
        <v>28.31</v>
      </c>
    </row>
    <row r="56" spans="1:4" ht="12.75" x14ac:dyDescent="0.2">
      <c r="A56" s="104" t="s">
        <v>126</v>
      </c>
      <c r="B56" s="99">
        <v>800</v>
      </c>
      <c r="C56" s="99">
        <v>226.47</v>
      </c>
      <c r="D56" s="104">
        <v>28.31</v>
      </c>
    </row>
    <row r="57" spans="1:4" ht="12.75" x14ac:dyDescent="0.2">
      <c r="A57" s="104" t="s">
        <v>127</v>
      </c>
      <c r="B57" s="99">
        <v>100</v>
      </c>
      <c r="C57" s="99">
        <v>70</v>
      </c>
      <c r="D57" s="104">
        <v>70</v>
      </c>
    </row>
    <row r="58" spans="1:4" ht="12.75" x14ac:dyDescent="0.2">
      <c r="A58" s="104" t="s">
        <v>128</v>
      </c>
      <c r="B58" s="99">
        <v>100</v>
      </c>
      <c r="C58" s="99">
        <v>70</v>
      </c>
      <c r="D58" s="104">
        <v>70</v>
      </c>
    </row>
    <row r="59" spans="1:4" ht="12.75" x14ac:dyDescent="0.2">
      <c r="A59" s="104" t="s">
        <v>40</v>
      </c>
      <c r="B59" s="99">
        <v>200</v>
      </c>
      <c r="C59" s="99">
        <v>270</v>
      </c>
      <c r="D59" s="104">
        <v>135</v>
      </c>
    </row>
    <row r="60" spans="1:4" ht="12.75" x14ac:dyDescent="0.2">
      <c r="A60" s="104" t="s">
        <v>129</v>
      </c>
      <c r="B60" s="99">
        <v>200</v>
      </c>
      <c r="C60" s="99">
        <v>270</v>
      </c>
      <c r="D60" s="104">
        <v>135</v>
      </c>
    </row>
    <row r="61" spans="1:4" ht="12.75" x14ac:dyDescent="0.2">
      <c r="A61" s="104" t="s">
        <v>41</v>
      </c>
      <c r="B61" s="99">
        <v>100</v>
      </c>
      <c r="C61" s="99">
        <v>85</v>
      </c>
      <c r="D61" s="104">
        <v>85</v>
      </c>
    </row>
    <row r="62" spans="1:4" ht="12.75" x14ac:dyDescent="0.2">
      <c r="A62" s="104" t="s">
        <v>130</v>
      </c>
      <c r="B62" s="99">
        <v>100</v>
      </c>
      <c r="C62" s="99">
        <v>85</v>
      </c>
      <c r="D62" s="104">
        <v>85</v>
      </c>
    </row>
    <row r="63" spans="1:4" ht="12.75" x14ac:dyDescent="0.2">
      <c r="A63" s="104" t="s">
        <v>42</v>
      </c>
      <c r="B63" s="99">
        <v>1400</v>
      </c>
      <c r="C63" s="99">
        <v>509.83</v>
      </c>
      <c r="D63" s="104">
        <v>36.42</v>
      </c>
    </row>
    <row r="64" spans="1:4" ht="12.75" x14ac:dyDescent="0.2">
      <c r="A64" s="104" t="s">
        <v>43</v>
      </c>
      <c r="B64" s="99">
        <v>1400</v>
      </c>
      <c r="C64" s="99">
        <v>509.83</v>
      </c>
      <c r="D64" s="104">
        <v>36.42</v>
      </c>
    </row>
    <row r="65" spans="1:4" ht="12.75" x14ac:dyDescent="0.2">
      <c r="A65" s="104" t="s">
        <v>44</v>
      </c>
      <c r="B65" s="99">
        <v>1400</v>
      </c>
      <c r="C65" s="99">
        <v>509.83</v>
      </c>
      <c r="D65" s="104">
        <v>36.42</v>
      </c>
    </row>
    <row r="66" spans="1:4" ht="12.75" x14ac:dyDescent="0.2">
      <c r="A66" s="104" t="s">
        <v>131</v>
      </c>
      <c r="B66" s="99">
        <v>1400</v>
      </c>
      <c r="C66" s="99">
        <v>509.83</v>
      </c>
      <c r="D66" s="104">
        <v>36.42</v>
      </c>
    </row>
    <row r="67" spans="1:4" ht="21.75" customHeight="1" x14ac:dyDescent="0.2">
      <c r="A67" s="115" t="s">
        <v>132</v>
      </c>
      <c r="B67" s="116">
        <v>1615000</v>
      </c>
      <c r="C67" s="116">
        <v>733479.83</v>
      </c>
      <c r="D67" s="115">
        <v>45.42</v>
      </c>
    </row>
    <row r="68" spans="1:4" ht="25.5" x14ac:dyDescent="0.2">
      <c r="A68" s="113" t="s">
        <v>229</v>
      </c>
      <c r="B68" s="114">
        <v>1615000</v>
      </c>
      <c r="C68" s="114">
        <v>733479.83</v>
      </c>
      <c r="D68" s="113">
        <v>45.42</v>
      </c>
    </row>
    <row r="69" spans="1:4" ht="12.75" x14ac:dyDescent="0.2">
      <c r="A69" s="104" t="s">
        <v>13</v>
      </c>
      <c r="B69" s="99">
        <v>1585000</v>
      </c>
      <c r="C69" s="99">
        <v>722582.45</v>
      </c>
      <c r="D69" s="104">
        <v>45.59</v>
      </c>
    </row>
    <row r="70" spans="1:4" ht="12.75" x14ac:dyDescent="0.2">
      <c r="A70" s="104" t="s">
        <v>133</v>
      </c>
      <c r="B70" s="99">
        <v>1300000</v>
      </c>
      <c r="C70" s="99">
        <v>600309.30000000005</v>
      </c>
      <c r="D70" s="104">
        <v>46.18</v>
      </c>
    </row>
    <row r="71" spans="1:4" ht="12.75" x14ac:dyDescent="0.2">
      <c r="A71" s="104" t="s">
        <v>14</v>
      </c>
      <c r="B71" s="99">
        <v>1300000</v>
      </c>
      <c r="C71" s="99">
        <v>600309.30000000005</v>
      </c>
      <c r="D71" s="104">
        <v>46.18</v>
      </c>
    </row>
    <row r="72" spans="1:4" ht="12.75" x14ac:dyDescent="0.2">
      <c r="A72" s="104" t="s">
        <v>134</v>
      </c>
      <c r="B72" s="99">
        <v>1300000</v>
      </c>
      <c r="C72" s="99">
        <v>600309.30000000005</v>
      </c>
      <c r="D72" s="104">
        <v>46.18</v>
      </c>
    </row>
    <row r="73" spans="1:4" ht="12.75" x14ac:dyDescent="0.2">
      <c r="A73" s="104" t="s">
        <v>15</v>
      </c>
      <c r="B73" s="99">
        <v>75000</v>
      </c>
      <c r="C73" s="99">
        <v>23222.03</v>
      </c>
      <c r="D73" s="104">
        <v>30.96</v>
      </c>
    </row>
    <row r="74" spans="1:4" ht="12.75" x14ac:dyDescent="0.2">
      <c r="A74" s="104" t="s">
        <v>16</v>
      </c>
      <c r="B74" s="99">
        <v>75000</v>
      </c>
      <c r="C74" s="99">
        <v>23222.03</v>
      </c>
      <c r="D74" s="104">
        <v>30.96</v>
      </c>
    </row>
    <row r="75" spans="1:4" ht="12.75" x14ac:dyDescent="0.2">
      <c r="A75" s="104" t="s">
        <v>135</v>
      </c>
      <c r="B75" s="99">
        <v>25000</v>
      </c>
      <c r="C75" s="99">
        <v>6694.11</v>
      </c>
      <c r="D75" s="104">
        <v>26.78</v>
      </c>
    </row>
    <row r="76" spans="1:4" ht="12.75" x14ac:dyDescent="0.2">
      <c r="A76" s="104" t="s">
        <v>136</v>
      </c>
      <c r="B76" s="99">
        <v>12000</v>
      </c>
      <c r="C76" s="99">
        <v>220.72</v>
      </c>
      <c r="D76" s="104">
        <v>1.84</v>
      </c>
    </row>
    <row r="77" spans="1:4" ht="12.75" x14ac:dyDescent="0.2">
      <c r="A77" s="104" t="s">
        <v>137</v>
      </c>
      <c r="B77" s="99">
        <v>10000</v>
      </c>
      <c r="C77" s="99">
        <v>2207.1999999999998</v>
      </c>
      <c r="D77" s="104">
        <v>22.07</v>
      </c>
    </row>
    <row r="78" spans="1:4" ht="12.75" x14ac:dyDescent="0.2">
      <c r="A78" s="104" t="s">
        <v>138</v>
      </c>
      <c r="B78" s="99">
        <v>25000</v>
      </c>
      <c r="C78" s="99">
        <v>14100</v>
      </c>
      <c r="D78" s="104">
        <v>56.4</v>
      </c>
    </row>
    <row r="79" spans="1:4" ht="12.75" x14ac:dyDescent="0.2">
      <c r="A79" s="104" t="s">
        <v>139</v>
      </c>
      <c r="B79" s="99">
        <v>3000</v>
      </c>
      <c r="C79" s="99"/>
      <c r="D79" s="104"/>
    </row>
    <row r="80" spans="1:4" ht="12.75" x14ac:dyDescent="0.2">
      <c r="A80" s="104" t="s">
        <v>17</v>
      </c>
      <c r="B80" s="99">
        <v>210000</v>
      </c>
      <c r="C80" s="99">
        <v>99051.12</v>
      </c>
      <c r="D80" s="104">
        <v>47.17</v>
      </c>
    </row>
    <row r="81" spans="1:4" ht="12.75" x14ac:dyDescent="0.2">
      <c r="A81" s="104" t="s">
        <v>140</v>
      </c>
      <c r="B81" s="99">
        <v>210000</v>
      </c>
      <c r="C81" s="99">
        <v>99051.12</v>
      </c>
      <c r="D81" s="104">
        <v>47.17</v>
      </c>
    </row>
    <row r="82" spans="1:4" ht="12.75" x14ac:dyDescent="0.2">
      <c r="A82" s="104" t="s">
        <v>141</v>
      </c>
      <c r="B82" s="99">
        <v>210000</v>
      </c>
      <c r="C82" s="99">
        <v>99051.12</v>
      </c>
      <c r="D82" s="104">
        <v>47.17</v>
      </c>
    </row>
    <row r="83" spans="1:4" ht="12.75" x14ac:dyDescent="0.2">
      <c r="A83" s="104" t="s">
        <v>18</v>
      </c>
      <c r="B83" s="99">
        <v>30000</v>
      </c>
      <c r="C83" s="99">
        <v>10897.38</v>
      </c>
      <c r="D83" s="104">
        <v>36.32</v>
      </c>
    </row>
    <row r="84" spans="1:4" ht="12.75" x14ac:dyDescent="0.2">
      <c r="A84" s="104" t="s">
        <v>19</v>
      </c>
      <c r="B84" s="99">
        <v>25000</v>
      </c>
      <c r="C84" s="99">
        <v>10897.38</v>
      </c>
      <c r="D84" s="104">
        <v>43.59</v>
      </c>
    </row>
    <row r="85" spans="1:4" ht="12.75" x14ac:dyDescent="0.2">
      <c r="A85" s="104" t="s">
        <v>21</v>
      </c>
      <c r="B85" s="99">
        <v>25000</v>
      </c>
      <c r="C85" s="99">
        <v>10897.38</v>
      </c>
      <c r="D85" s="104">
        <v>43.59</v>
      </c>
    </row>
    <row r="86" spans="1:4" ht="12.75" x14ac:dyDescent="0.2">
      <c r="A86" s="104" t="s">
        <v>142</v>
      </c>
      <c r="B86" s="99">
        <v>25000</v>
      </c>
      <c r="C86" s="99">
        <v>10897.38</v>
      </c>
      <c r="D86" s="104">
        <v>43.59</v>
      </c>
    </row>
    <row r="87" spans="1:4" ht="12.75" x14ac:dyDescent="0.2">
      <c r="A87" s="104" t="s">
        <v>38</v>
      </c>
      <c r="B87" s="99">
        <v>5000</v>
      </c>
      <c r="C87" s="99">
        <v>0</v>
      </c>
      <c r="D87" s="104">
        <v>0</v>
      </c>
    </row>
    <row r="88" spans="1:4" ht="12.75" x14ac:dyDescent="0.2">
      <c r="A88" s="104" t="s">
        <v>40</v>
      </c>
      <c r="B88" s="99">
        <v>5000</v>
      </c>
      <c r="C88" s="99"/>
      <c r="D88" s="104"/>
    </row>
    <row r="89" spans="1:4" ht="25.5" x14ac:dyDescent="0.2">
      <c r="A89" s="104" t="s">
        <v>143</v>
      </c>
      <c r="B89" s="99">
        <v>5000</v>
      </c>
      <c r="C89" s="99"/>
      <c r="D89" s="104"/>
    </row>
    <row r="90" spans="1:4" ht="30" customHeight="1" x14ac:dyDescent="0.2">
      <c r="A90" s="110" t="s">
        <v>62</v>
      </c>
      <c r="B90" s="111">
        <v>591900</v>
      </c>
      <c r="C90" s="111">
        <v>296560.07</v>
      </c>
      <c r="D90" s="110">
        <v>50.1</v>
      </c>
    </row>
    <row r="91" spans="1:4" ht="19.5" customHeight="1" x14ac:dyDescent="0.2">
      <c r="A91" s="115" t="s">
        <v>144</v>
      </c>
      <c r="B91" s="116">
        <v>81400</v>
      </c>
      <c r="C91" s="116">
        <v>64293.62</v>
      </c>
      <c r="D91" s="115">
        <v>78.98</v>
      </c>
    </row>
    <row r="92" spans="1:4" ht="21" customHeight="1" x14ac:dyDescent="0.2">
      <c r="A92" s="113" t="s">
        <v>145</v>
      </c>
      <c r="B92" s="114">
        <v>42200</v>
      </c>
      <c r="C92" s="114">
        <v>20090.009999999998</v>
      </c>
      <c r="D92" s="113">
        <v>47.61</v>
      </c>
    </row>
    <row r="93" spans="1:4" ht="12.75" x14ac:dyDescent="0.2">
      <c r="A93" s="104" t="s">
        <v>18</v>
      </c>
      <c r="B93" s="99">
        <v>39000</v>
      </c>
      <c r="C93" s="99">
        <v>19390.009999999998</v>
      </c>
      <c r="D93" s="104">
        <v>49.72</v>
      </c>
    </row>
    <row r="94" spans="1:4" ht="12.75" x14ac:dyDescent="0.2">
      <c r="A94" s="104" t="s">
        <v>23</v>
      </c>
      <c r="B94" s="99">
        <v>35000</v>
      </c>
      <c r="C94" s="99">
        <v>15390.01</v>
      </c>
      <c r="D94" s="104">
        <v>43.97</v>
      </c>
    </row>
    <row r="95" spans="1:4" ht="12.75" x14ac:dyDescent="0.2">
      <c r="A95" s="104" t="s">
        <v>26</v>
      </c>
      <c r="B95" s="99">
        <v>35000</v>
      </c>
      <c r="C95" s="99">
        <v>15390.01</v>
      </c>
      <c r="D95" s="104">
        <v>43.97</v>
      </c>
    </row>
    <row r="96" spans="1:4" ht="12.75" x14ac:dyDescent="0.2">
      <c r="A96" s="104" t="s">
        <v>146</v>
      </c>
      <c r="B96" s="99">
        <v>35000</v>
      </c>
      <c r="C96" s="99">
        <v>15390.01</v>
      </c>
      <c r="D96" s="104">
        <v>43.97</v>
      </c>
    </row>
    <row r="97" spans="1:4" ht="12.75" x14ac:dyDescent="0.2">
      <c r="A97" s="104" t="s">
        <v>30</v>
      </c>
      <c r="B97" s="99">
        <v>4000</v>
      </c>
      <c r="C97" s="99">
        <v>4000</v>
      </c>
      <c r="D97" s="104">
        <v>100</v>
      </c>
    </row>
    <row r="98" spans="1:4" ht="12.75" x14ac:dyDescent="0.2">
      <c r="A98" s="104" t="s">
        <v>32</v>
      </c>
      <c r="B98" s="99">
        <v>4000</v>
      </c>
      <c r="C98" s="99">
        <v>4000</v>
      </c>
      <c r="D98" s="104">
        <v>100</v>
      </c>
    </row>
    <row r="99" spans="1:4" ht="12.75" x14ac:dyDescent="0.2">
      <c r="A99" s="104" t="s">
        <v>114</v>
      </c>
      <c r="B99" s="99">
        <v>4000</v>
      </c>
      <c r="C99" s="99">
        <v>4000</v>
      </c>
      <c r="D99" s="104">
        <v>100</v>
      </c>
    </row>
    <row r="100" spans="1:4" ht="13.5" customHeight="1" x14ac:dyDescent="0.2">
      <c r="A100" s="104" t="s">
        <v>45</v>
      </c>
      <c r="B100" s="99">
        <v>3200</v>
      </c>
      <c r="C100" s="99">
        <v>700</v>
      </c>
      <c r="D100" s="104">
        <v>21.88</v>
      </c>
    </row>
    <row r="101" spans="1:4" ht="12.75" x14ac:dyDescent="0.2">
      <c r="A101" s="104" t="s">
        <v>46</v>
      </c>
      <c r="B101" s="99">
        <v>3200</v>
      </c>
      <c r="C101" s="99">
        <v>700</v>
      </c>
      <c r="D101" s="104">
        <v>21.88</v>
      </c>
    </row>
    <row r="102" spans="1:4" ht="12.75" x14ac:dyDescent="0.2">
      <c r="A102" s="104" t="s">
        <v>47</v>
      </c>
      <c r="B102" s="99">
        <v>3200</v>
      </c>
      <c r="C102" s="99">
        <v>700</v>
      </c>
      <c r="D102" s="104">
        <v>21.88</v>
      </c>
    </row>
    <row r="103" spans="1:4" ht="12.75" x14ac:dyDescent="0.2">
      <c r="A103" s="104" t="s">
        <v>147</v>
      </c>
      <c r="B103" s="99">
        <v>3200</v>
      </c>
      <c r="C103" s="99">
        <v>700</v>
      </c>
      <c r="D103" s="104">
        <v>21.88</v>
      </c>
    </row>
    <row r="104" spans="1:4" ht="18.75" customHeight="1" x14ac:dyDescent="0.2">
      <c r="A104" s="113" t="s">
        <v>230</v>
      </c>
      <c r="B104" s="114">
        <v>39200</v>
      </c>
      <c r="C104" s="114">
        <v>42587.61</v>
      </c>
      <c r="D104" s="113">
        <v>108.64</v>
      </c>
    </row>
    <row r="105" spans="1:4" ht="12.75" x14ac:dyDescent="0.2">
      <c r="A105" s="104" t="s">
        <v>13</v>
      </c>
      <c r="B105" s="99">
        <v>0</v>
      </c>
      <c r="C105" s="99">
        <v>172.01</v>
      </c>
      <c r="D105" s="104">
        <v>0</v>
      </c>
    </row>
    <row r="106" spans="1:4" ht="12.75" x14ac:dyDescent="0.2">
      <c r="A106" s="104" t="s">
        <v>133</v>
      </c>
      <c r="B106" s="99">
        <v>0</v>
      </c>
      <c r="C106" s="99">
        <v>147.65</v>
      </c>
      <c r="D106" s="104">
        <v>0</v>
      </c>
    </row>
    <row r="107" spans="1:4" ht="12.75" x14ac:dyDescent="0.2">
      <c r="A107" s="104" t="s">
        <v>14</v>
      </c>
      <c r="B107" s="99"/>
      <c r="C107" s="99">
        <v>147.65</v>
      </c>
      <c r="D107" s="104"/>
    </row>
    <row r="108" spans="1:4" ht="12.75" x14ac:dyDescent="0.2">
      <c r="A108" s="104" t="s">
        <v>134</v>
      </c>
      <c r="B108" s="99"/>
      <c r="C108" s="99">
        <v>147.65</v>
      </c>
      <c r="D108" s="104"/>
    </row>
    <row r="109" spans="1:4" ht="12.75" x14ac:dyDescent="0.2">
      <c r="A109" s="104" t="s">
        <v>17</v>
      </c>
      <c r="B109" s="99">
        <v>0</v>
      </c>
      <c r="C109" s="99">
        <v>24.36</v>
      </c>
      <c r="D109" s="104">
        <v>0</v>
      </c>
    </row>
    <row r="110" spans="1:4" ht="12.75" x14ac:dyDescent="0.2">
      <c r="A110" s="104" t="s">
        <v>140</v>
      </c>
      <c r="B110" s="99"/>
      <c r="C110" s="99">
        <v>24.36</v>
      </c>
      <c r="D110" s="104"/>
    </row>
    <row r="111" spans="1:4" ht="12.75" x14ac:dyDescent="0.2">
      <c r="A111" s="104" t="s">
        <v>141</v>
      </c>
      <c r="B111" s="99"/>
      <c r="C111" s="99">
        <v>24.36</v>
      </c>
      <c r="D111" s="104"/>
    </row>
    <row r="112" spans="1:4" ht="12.75" x14ac:dyDescent="0.2">
      <c r="A112" s="104" t="s">
        <v>18</v>
      </c>
      <c r="B112" s="99">
        <v>39200</v>
      </c>
      <c r="C112" s="99">
        <v>35512.74</v>
      </c>
      <c r="D112" s="104">
        <v>90.59</v>
      </c>
    </row>
    <row r="113" spans="1:4" ht="12.75" x14ac:dyDescent="0.2">
      <c r="A113" s="104" t="s">
        <v>19</v>
      </c>
      <c r="B113" s="99">
        <v>0</v>
      </c>
      <c r="C113" s="99">
        <v>872.44</v>
      </c>
      <c r="D113" s="104">
        <v>0</v>
      </c>
    </row>
    <row r="114" spans="1:4" ht="12.75" x14ac:dyDescent="0.2">
      <c r="A114" s="104" t="s">
        <v>20</v>
      </c>
      <c r="B114" s="99"/>
      <c r="C114" s="99">
        <v>872.44</v>
      </c>
      <c r="D114" s="104"/>
    </row>
    <row r="115" spans="1:4" ht="12.75" x14ac:dyDescent="0.2">
      <c r="A115" s="104" t="s">
        <v>101</v>
      </c>
      <c r="B115" s="99"/>
      <c r="C115" s="99">
        <v>105</v>
      </c>
      <c r="D115" s="104"/>
    </row>
    <row r="116" spans="1:4" ht="12.75" x14ac:dyDescent="0.2">
      <c r="A116" s="104" t="s">
        <v>148</v>
      </c>
      <c r="B116" s="99"/>
      <c r="C116" s="99">
        <v>190</v>
      </c>
      <c r="D116" s="104"/>
    </row>
    <row r="117" spans="1:4" ht="12.75" x14ac:dyDescent="0.2">
      <c r="A117" s="104" t="s">
        <v>149</v>
      </c>
      <c r="B117" s="99"/>
      <c r="C117" s="99">
        <v>287.04000000000002</v>
      </c>
      <c r="D117" s="104"/>
    </row>
    <row r="118" spans="1:4" ht="12.75" x14ac:dyDescent="0.2">
      <c r="A118" s="104" t="s">
        <v>103</v>
      </c>
      <c r="B118" s="99"/>
      <c r="C118" s="99">
        <v>232.4</v>
      </c>
      <c r="D118" s="104"/>
    </row>
    <row r="119" spans="1:4" ht="12.75" x14ac:dyDescent="0.2">
      <c r="A119" s="104" t="s">
        <v>150</v>
      </c>
      <c r="B119" s="99"/>
      <c r="C119" s="99">
        <v>58</v>
      </c>
      <c r="D119" s="104"/>
    </row>
    <row r="120" spans="1:4" ht="12.75" x14ac:dyDescent="0.2">
      <c r="A120" s="104" t="s">
        <v>23</v>
      </c>
      <c r="B120" s="99">
        <v>38700</v>
      </c>
      <c r="C120" s="99">
        <v>33993.550000000003</v>
      </c>
      <c r="D120" s="104">
        <v>87.84</v>
      </c>
    </row>
    <row r="121" spans="1:4" ht="12.75" x14ac:dyDescent="0.2">
      <c r="A121" s="104" t="s">
        <v>24</v>
      </c>
      <c r="B121" s="99">
        <v>2500</v>
      </c>
      <c r="C121" s="99">
        <v>5097.3999999999996</v>
      </c>
      <c r="D121" s="104">
        <v>203.9</v>
      </c>
    </row>
    <row r="122" spans="1:4" ht="12.75" x14ac:dyDescent="0.2">
      <c r="A122" s="104" t="s">
        <v>105</v>
      </c>
      <c r="B122" s="99"/>
      <c r="C122" s="99">
        <v>117.13</v>
      </c>
      <c r="D122" s="104"/>
    </row>
    <row r="123" spans="1:4" ht="12.75" x14ac:dyDescent="0.2">
      <c r="A123" s="104" t="s">
        <v>106</v>
      </c>
      <c r="B123" s="99"/>
      <c r="C123" s="99">
        <v>12.45</v>
      </c>
      <c r="D123" s="104"/>
    </row>
    <row r="124" spans="1:4" ht="12.75" x14ac:dyDescent="0.2">
      <c r="A124" s="104" t="s">
        <v>107</v>
      </c>
      <c r="B124" s="99">
        <v>1250</v>
      </c>
      <c r="C124" s="99">
        <v>2863.9</v>
      </c>
      <c r="D124" s="104">
        <v>229.11</v>
      </c>
    </row>
    <row r="125" spans="1:4" ht="12.75" x14ac:dyDescent="0.2">
      <c r="A125" s="104" t="s">
        <v>108</v>
      </c>
      <c r="B125" s="99">
        <v>1250</v>
      </c>
      <c r="C125" s="99">
        <v>2103.92</v>
      </c>
      <c r="D125" s="104">
        <v>168.31</v>
      </c>
    </row>
    <row r="126" spans="1:4" ht="12.75" x14ac:dyDescent="0.2">
      <c r="A126" s="104" t="s">
        <v>151</v>
      </c>
      <c r="B126" s="99"/>
      <c r="C126" s="99"/>
      <c r="D126" s="104"/>
    </row>
    <row r="127" spans="1:4" ht="12.75" x14ac:dyDescent="0.2">
      <c r="A127" s="104" t="s">
        <v>25</v>
      </c>
      <c r="B127" s="99">
        <v>36200</v>
      </c>
      <c r="C127" s="99">
        <v>28960.880000000001</v>
      </c>
      <c r="D127" s="104">
        <v>80</v>
      </c>
    </row>
    <row r="128" spans="1:4" ht="12.75" x14ac:dyDescent="0.2">
      <c r="A128" s="104" t="s">
        <v>152</v>
      </c>
      <c r="B128" s="99">
        <v>36200</v>
      </c>
      <c r="C128" s="99">
        <v>28960.880000000001</v>
      </c>
      <c r="D128" s="104">
        <v>80</v>
      </c>
    </row>
    <row r="129" spans="1:4" ht="12.75" x14ac:dyDescent="0.2">
      <c r="A129" s="104" t="s">
        <v>27</v>
      </c>
      <c r="B129" s="99"/>
      <c r="C129" s="99">
        <v>-64.73</v>
      </c>
      <c r="D129" s="104"/>
    </row>
    <row r="130" spans="1:4" ht="12.75" customHeight="1" x14ac:dyDescent="0.2">
      <c r="A130" s="104" t="s">
        <v>195</v>
      </c>
      <c r="B130" s="99"/>
      <c r="C130" s="99">
        <v>-64.73</v>
      </c>
      <c r="D130" s="104"/>
    </row>
    <row r="131" spans="1:4" ht="12.75" x14ac:dyDescent="0.2">
      <c r="A131" s="104" t="s">
        <v>30</v>
      </c>
      <c r="B131" s="99">
        <v>0</v>
      </c>
      <c r="C131" s="99">
        <v>418.75</v>
      </c>
      <c r="D131" s="104">
        <v>0</v>
      </c>
    </row>
    <row r="132" spans="1:4" ht="12.75" x14ac:dyDescent="0.2">
      <c r="A132" s="104" t="s">
        <v>32</v>
      </c>
      <c r="B132" s="99"/>
      <c r="C132" s="99">
        <v>418.75</v>
      </c>
      <c r="D132" s="104"/>
    </row>
    <row r="133" spans="1:4" ht="13.5" customHeight="1" x14ac:dyDescent="0.2">
      <c r="A133" s="104" t="s">
        <v>153</v>
      </c>
      <c r="B133" s="99"/>
      <c r="C133" s="99">
        <v>418.75</v>
      </c>
      <c r="D133" s="104"/>
    </row>
    <row r="134" spans="1:4" ht="12.75" x14ac:dyDescent="0.2">
      <c r="A134" s="104" t="s">
        <v>38</v>
      </c>
      <c r="B134" s="99">
        <v>500</v>
      </c>
      <c r="C134" s="99">
        <v>228</v>
      </c>
      <c r="D134" s="104">
        <v>45.6</v>
      </c>
    </row>
    <row r="135" spans="1:4" ht="12.75" x14ac:dyDescent="0.2">
      <c r="A135" s="104" t="s">
        <v>73</v>
      </c>
      <c r="B135" s="99">
        <v>500</v>
      </c>
      <c r="C135" s="99"/>
      <c r="D135" s="104"/>
    </row>
    <row r="136" spans="1:4" ht="12.75" x14ac:dyDescent="0.2">
      <c r="A136" s="104" t="s">
        <v>126</v>
      </c>
      <c r="B136" s="99">
        <v>500</v>
      </c>
      <c r="C136" s="99"/>
      <c r="D136" s="104"/>
    </row>
    <row r="137" spans="1:4" ht="12.75" x14ac:dyDescent="0.2">
      <c r="A137" s="104" t="s">
        <v>40</v>
      </c>
      <c r="B137" s="99"/>
      <c r="C137" s="99">
        <v>228</v>
      </c>
      <c r="D137" s="104"/>
    </row>
    <row r="138" spans="1:4" ht="12.75" x14ac:dyDescent="0.2">
      <c r="A138" s="104" t="s">
        <v>129</v>
      </c>
      <c r="B138" s="99"/>
      <c r="C138" s="99">
        <v>228</v>
      </c>
      <c r="D138" s="104"/>
    </row>
    <row r="139" spans="1:4" ht="14.25" customHeight="1" x14ac:dyDescent="0.2">
      <c r="A139" s="104" t="s">
        <v>45</v>
      </c>
      <c r="B139" s="99">
        <v>0</v>
      </c>
      <c r="C139" s="99">
        <v>2677.38</v>
      </c>
      <c r="D139" s="104">
        <v>0</v>
      </c>
    </row>
    <row r="140" spans="1:4" ht="12.75" x14ac:dyDescent="0.2">
      <c r="A140" s="104" t="s">
        <v>46</v>
      </c>
      <c r="B140" s="99">
        <v>0</v>
      </c>
      <c r="C140" s="99">
        <v>2677.38</v>
      </c>
      <c r="D140" s="104">
        <v>0</v>
      </c>
    </row>
    <row r="141" spans="1:4" ht="12.75" x14ac:dyDescent="0.2">
      <c r="A141" s="104" t="s">
        <v>47</v>
      </c>
      <c r="B141" s="99"/>
      <c r="C141" s="99">
        <v>2677.38</v>
      </c>
      <c r="D141" s="104"/>
    </row>
    <row r="142" spans="1:4" ht="12.75" x14ac:dyDescent="0.2">
      <c r="A142" s="104" t="s">
        <v>147</v>
      </c>
      <c r="B142" s="99"/>
      <c r="C142" s="99">
        <v>1223</v>
      </c>
      <c r="D142" s="104"/>
    </row>
    <row r="143" spans="1:4" ht="12.75" x14ac:dyDescent="0.2">
      <c r="A143" s="104" t="s">
        <v>154</v>
      </c>
      <c r="B143" s="99"/>
      <c r="C143" s="99">
        <v>287.27</v>
      </c>
      <c r="D143" s="104"/>
    </row>
    <row r="144" spans="1:4" ht="12.75" x14ac:dyDescent="0.2">
      <c r="A144" s="104" t="s">
        <v>155</v>
      </c>
      <c r="B144" s="99"/>
      <c r="C144" s="99">
        <v>1167.1099999999999</v>
      </c>
      <c r="D144" s="104"/>
    </row>
    <row r="145" spans="1:4" ht="12.75" x14ac:dyDescent="0.2">
      <c r="A145" s="104" t="s">
        <v>156</v>
      </c>
      <c r="B145" s="99">
        <v>0</v>
      </c>
      <c r="C145" s="99">
        <v>976.5</v>
      </c>
      <c r="D145" s="104">
        <v>0</v>
      </c>
    </row>
    <row r="146" spans="1:4" ht="12.75" x14ac:dyDescent="0.2">
      <c r="A146" s="104" t="s">
        <v>60</v>
      </c>
      <c r="B146" s="99">
        <v>0</v>
      </c>
      <c r="C146" s="99">
        <v>976.5</v>
      </c>
      <c r="D146" s="104">
        <v>0</v>
      </c>
    </row>
    <row r="147" spans="1:4" ht="12.75" x14ac:dyDescent="0.2">
      <c r="A147" s="104" t="s">
        <v>157</v>
      </c>
      <c r="B147" s="99"/>
      <c r="C147" s="99">
        <v>976.5</v>
      </c>
      <c r="D147" s="104"/>
    </row>
    <row r="148" spans="1:4" ht="12.75" x14ac:dyDescent="0.2">
      <c r="A148" s="104" t="s">
        <v>158</v>
      </c>
      <c r="B148" s="99"/>
      <c r="C148" s="99">
        <v>976.5</v>
      </c>
      <c r="D148" s="104"/>
    </row>
    <row r="149" spans="1:4" ht="12.75" x14ac:dyDescent="0.2">
      <c r="A149" s="104" t="s">
        <v>49</v>
      </c>
      <c r="B149" s="99">
        <v>0</v>
      </c>
      <c r="C149" s="99">
        <v>3248.98</v>
      </c>
      <c r="D149" s="104">
        <v>0</v>
      </c>
    </row>
    <row r="150" spans="1:4" ht="12.75" x14ac:dyDescent="0.2">
      <c r="A150" s="104" t="s">
        <v>50</v>
      </c>
      <c r="B150" s="99">
        <v>0</v>
      </c>
      <c r="C150" s="99">
        <v>3248.98</v>
      </c>
      <c r="D150" s="104">
        <v>0</v>
      </c>
    </row>
    <row r="151" spans="1:4" ht="12.75" x14ac:dyDescent="0.2">
      <c r="A151" s="104" t="s">
        <v>52</v>
      </c>
      <c r="B151" s="99"/>
      <c r="C151" s="99">
        <v>3248.98</v>
      </c>
      <c r="D151" s="104"/>
    </row>
    <row r="152" spans="1:4" ht="12.75" x14ac:dyDescent="0.2">
      <c r="A152" s="104" t="s">
        <v>159</v>
      </c>
      <c r="B152" s="99"/>
      <c r="C152" s="99">
        <v>3248.98</v>
      </c>
      <c r="D152" s="104"/>
    </row>
    <row r="153" spans="1:4" ht="17.25" customHeight="1" x14ac:dyDescent="0.2">
      <c r="A153" s="113" t="s">
        <v>160</v>
      </c>
      <c r="B153" s="114"/>
      <c r="C153" s="114">
        <v>1616</v>
      </c>
      <c r="D153" s="113"/>
    </row>
    <row r="154" spans="1:4" ht="12.75" x14ac:dyDescent="0.2">
      <c r="A154" s="104" t="s">
        <v>18</v>
      </c>
      <c r="B154" s="99">
        <v>0</v>
      </c>
      <c r="C154" s="99">
        <v>1614.71</v>
      </c>
      <c r="D154" s="104">
        <v>0</v>
      </c>
    </row>
    <row r="155" spans="1:4" ht="12.75" x14ac:dyDescent="0.2">
      <c r="A155" s="104" t="s">
        <v>23</v>
      </c>
      <c r="B155" s="99">
        <v>0</v>
      </c>
      <c r="C155" s="99">
        <v>1614.71</v>
      </c>
      <c r="D155" s="104">
        <v>0</v>
      </c>
    </row>
    <row r="156" spans="1:4" ht="12.75" x14ac:dyDescent="0.2">
      <c r="A156" s="104" t="s">
        <v>24</v>
      </c>
      <c r="B156" s="99"/>
      <c r="C156" s="99">
        <v>1597.06</v>
      </c>
      <c r="D156" s="104"/>
    </row>
    <row r="157" spans="1:4" ht="12.75" x14ac:dyDescent="0.2">
      <c r="A157" s="104" t="s">
        <v>106</v>
      </c>
      <c r="B157" s="99"/>
      <c r="C157" s="99">
        <v>1263</v>
      </c>
      <c r="D157" s="104"/>
    </row>
    <row r="158" spans="1:4" ht="12.75" x14ac:dyDescent="0.2">
      <c r="A158" s="104" t="s">
        <v>151</v>
      </c>
      <c r="B158" s="99"/>
      <c r="C158" s="99">
        <v>334.06</v>
      </c>
      <c r="D158" s="104"/>
    </row>
    <row r="159" spans="1:4" ht="12.75" x14ac:dyDescent="0.2">
      <c r="A159" s="104" t="s">
        <v>25</v>
      </c>
      <c r="B159" s="99"/>
      <c r="C159" s="99">
        <v>17.649999999999999</v>
      </c>
      <c r="D159" s="104"/>
    </row>
    <row r="160" spans="1:4" ht="12.75" x14ac:dyDescent="0.2">
      <c r="A160" s="104" t="s">
        <v>152</v>
      </c>
      <c r="B160" s="99"/>
      <c r="C160" s="99">
        <v>17.649999999999999</v>
      </c>
      <c r="D160" s="104"/>
    </row>
    <row r="161" spans="1:4" ht="12.75" x14ac:dyDescent="0.2">
      <c r="A161" s="104" t="s">
        <v>156</v>
      </c>
      <c r="B161" s="99">
        <v>0</v>
      </c>
      <c r="C161" s="99">
        <v>1.29</v>
      </c>
      <c r="D161" s="104">
        <v>0</v>
      </c>
    </row>
    <row r="162" spans="1:4" ht="12.75" x14ac:dyDescent="0.2">
      <c r="A162" s="104" t="s">
        <v>60</v>
      </c>
      <c r="B162" s="99">
        <v>0</v>
      </c>
      <c r="C162" s="99">
        <v>1.29</v>
      </c>
      <c r="D162" s="104">
        <v>0</v>
      </c>
    </row>
    <row r="163" spans="1:4" ht="12.75" x14ac:dyDescent="0.2">
      <c r="A163" s="104" t="s">
        <v>157</v>
      </c>
      <c r="B163" s="99"/>
      <c r="C163" s="99">
        <v>1.29</v>
      </c>
      <c r="D163" s="104"/>
    </row>
    <row r="164" spans="1:4" ht="12.75" x14ac:dyDescent="0.2">
      <c r="A164" s="104" t="s">
        <v>158</v>
      </c>
      <c r="B164" s="99"/>
      <c r="C164" s="99">
        <v>1.29</v>
      </c>
      <c r="D164" s="104"/>
    </row>
    <row r="165" spans="1:4" ht="18" customHeight="1" x14ac:dyDescent="0.2">
      <c r="A165" s="115" t="s">
        <v>161</v>
      </c>
      <c r="B165" s="116">
        <v>201000</v>
      </c>
      <c r="C165" s="116">
        <v>95707.76</v>
      </c>
      <c r="D165" s="115">
        <v>47.62</v>
      </c>
    </row>
    <row r="166" spans="1:4" ht="18" customHeight="1" x14ac:dyDescent="0.2">
      <c r="A166" s="113" t="s">
        <v>145</v>
      </c>
      <c r="B166" s="114">
        <v>158000</v>
      </c>
      <c r="C166" s="114">
        <v>68802.149999999994</v>
      </c>
      <c r="D166" s="113">
        <v>43.55</v>
      </c>
    </row>
    <row r="167" spans="1:4" ht="12.75" x14ac:dyDescent="0.2">
      <c r="A167" s="104" t="s">
        <v>13</v>
      </c>
      <c r="B167" s="99">
        <v>152900</v>
      </c>
      <c r="C167" s="99">
        <v>67607.67</v>
      </c>
      <c r="D167" s="104">
        <v>44.22</v>
      </c>
    </row>
    <row r="168" spans="1:4" ht="12.75" x14ac:dyDescent="0.2">
      <c r="A168" s="104" t="s">
        <v>133</v>
      </c>
      <c r="B168" s="99">
        <v>120000</v>
      </c>
      <c r="C168" s="99">
        <v>55941.73</v>
      </c>
      <c r="D168" s="104">
        <v>46.62</v>
      </c>
    </row>
    <row r="169" spans="1:4" ht="12.75" x14ac:dyDescent="0.2">
      <c r="A169" s="104" t="s">
        <v>14</v>
      </c>
      <c r="B169" s="99">
        <v>120000</v>
      </c>
      <c r="C169" s="99">
        <v>55941.73</v>
      </c>
      <c r="D169" s="104">
        <v>46.62</v>
      </c>
    </row>
    <row r="170" spans="1:4" ht="12.75" x14ac:dyDescent="0.2">
      <c r="A170" s="104" t="s">
        <v>134</v>
      </c>
      <c r="B170" s="99">
        <v>120000</v>
      </c>
      <c r="C170" s="99">
        <v>55941.73</v>
      </c>
      <c r="D170" s="104">
        <v>46.62</v>
      </c>
    </row>
    <row r="171" spans="1:4" ht="12.75" x14ac:dyDescent="0.2">
      <c r="A171" s="104" t="s">
        <v>15</v>
      </c>
      <c r="B171" s="99">
        <v>7900</v>
      </c>
      <c r="C171" s="99">
        <v>2441.44</v>
      </c>
      <c r="D171" s="104">
        <v>30.9</v>
      </c>
    </row>
    <row r="172" spans="1:4" ht="12.75" x14ac:dyDescent="0.2">
      <c r="A172" s="104" t="s">
        <v>16</v>
      </c>
      <c r="B172" s="99">
        <v>7900</v>
      </c>
      <c r="C172" s="99">
        <v>2441.44</v>
      </c>
      <c r="D172" s="104">
        <v>30.9</v>
      </c>
    </row>
    <row r="173" spans="1:4" ht="12.75" x14ac:dyDescent="0.2">
      <c r="A173" s="104" t="s">
        <v>135</v>
      </c>
      <c r="B173" s="99">
        <v>2500</v>
      </c>
      <c r="C173" s="99">
        <v>500</v>
      </c>
      <c r="D173" s="104">
        <v>20</v>
      </c>
    </row>
    <row r="174" spans="1:4" ht="12.75" x14ac:dyDescent="0.2">
      <c r="A174" s="104" t="s">
        <v>136</v>
      </c>
      <c r="B174" s="99">
        <v>1000</v>
      </c>
      <c r="C174" s="99"/>
      <c r="D174" s="104"/>
    </row>
    <row r="175" spans="1:4" ht="12.75" x14ac:dyDescent="0.2">
      <c r="A175" s="104" t="s">
        <v>137</v>
      </c>
      <c r="B175" s="99">
        <v>1400</v>
      </c>
      <c r="C175" s="99">
        <v>441.44</v>
      </c>
      <c r="D175" s="104">
        <v>31.53</v>
      </c>
    </row>
    <row r="176" spans="1:4" ht="12.75" x14ac:dyDescent="0.2">
      <c r="A176" s="104" t="s">
        <v>138</v>
      </c>
      <c r="B176" s="99">
        <v>2500</v>
      </c>
      <c r="C176" s="99">
        <v>1500</v>
      </c>
      <c r="D176" s="104">
        <v>60</v>
      </c>
    </row>
    <row r="177" spans="1:4" ht="12.75" x14ac:dyDescent="0.2">
      <c r="A177" s="104" t="s">
        <v>139</v>
      </c>
      <c r="B177" s="99">
        <v>500</v>
      </c>
      <c r="C177" s="99"/>
      <c r="D177" s="104"/>
    </row>
    <row r="178" spans="1:4" ht="12.75" x14ac:dyDescent="0.2">
      <c r="A178" s="104" t="s">
        <v>17</v>
      </c>
      <c r="B178" s="99">
        <v>25000</v>
      </c>
      <c r="C178" s="99">
        <v>9224.5</v>
      </c>
      <c r="D178" s="104">
        <v>36.9</v>
      </c>
    </row>
    <row r="179" spans="1:4" ht="12.75" x14ac:dyDescent="0.2">
      <c r="A179" s="104" t="s">
        <v>140</v>
      </c>
      <c r="B179" s="99">
        <v>25000</v>
      </c>
      <c r="C179" s="99">
        <v>9224.5</v>
      </c>
      <c r="D179" s="104">
        <v>36.9</v>
      </c>
    </row>
    <row r="180" spans="1:4" ht="12.75" x14ac:dyDescent="0.2">
      <c r="A180" s="104" t="s">
        <v>141</v>
      </c>
      <c r="B180" s="99">
        <v>25000</v>
      </c>
      <c r="C180" s="99">
        <v>9224.5</v>
      </c>
      <c r="D180" s="104">
        <v>36.9</v>
      </c>
    </row>
    <row r="181" spans="1:4" ht="12.75" x14ac:dyDescent="0.2">
      <c r="A181" s="104" t="s">
        <v>18</v>
      </c>
      <c r="B181" s="99">
        <v>5100</v>
      </c>
      <c r="C181" s="99">
        <v>1194.48</v>
      </c>
      <c r="D181" s="104">
        <v>23.42</v>
      </c>
    </row>
    <row r="182" spans="1:4" ht="12.75" x14ac:dyDescent="0.2">
      <c r="A182" s="104" t="s">
        <v>19</v>
      </c>
      <c r="B182" s="99">
        <v>4100</v>
      </c>
      <c r="C182" s="99">
        <v>1194.48</v>
      </c>
      <c r="D182" s="104">
        <v>29.13</v>
      </c>
    </row>
    <row r="183" spans="1:4" ht="12.75" x14ac:dyDescent="0.2">
      <c r="A183" s="104" t="s">
        <v>20</v>
      </c>
      <c r="B183" s="99">
        <v>700</v>
      </c>
      <c r="C183" s="99"/>
      <c r="D183" s="104"/>
    </row>
    <row r="184" spans="1:4" ht="12.75" x14ac:dyDescent="0.2">
      <c r="A184" s="104" t="s">
        <v>101</v>
      </c>
      <c r="B184" s="99">
        <v>300</v>
      </c>
      <c r="C184" s="99"/>
      <c r="D184" s="104"/>
    </row>
    <row r="185" spans="1:4" ht="12.75" x14ac:dyDescent="0.2">
      <c r="A185" s="104" t="s">
        <v>102</v>
      </c>
      <c r="B185" s="99">
        <v>200</v>
      </c>
      <c r="C185" s="99"/>
      <c r="D185" s="104"/>
    </row>
    <row r="186" spans="1:4" ht="12.75" x14ac:dyDescent="0.2">
      <c r="A186" s="104" t="s">
        <v>103</v>
      </c>
      <c r="B186" s="99">
        <v>200</v>
      </c>
      <c r="C186" s="99"/>
      <c r="D186" s="104"/>
    </row>
    <row r="187" spans="1:4" ht="12.75" x14ac:dyDescent="0.2">
      <c r="A187" s="104" t="s">
        <v>21</v>
      </c>
      <c r="B187" s="99">
        <v>3000</v>
      </c>
      <c r="C187" s="99">
        <v>1194.48</v>
      </c>
      <c r="D187" s="104">
        <v>39.82</v>
      </c>
    </row>
    <row r="188" spans="1:4" ht="12.75" x14ac:dyDescent="0.2">
      <c r="A188" s="104" t="s">
        <v>142</v>
      </c>
      <c r="B188" s="99">
        <v>3000</v>
      </c>
      <c r="C188" s="99">
        <v>1194.48</v>
      </c>
      <c r="D188" s="104">
        <v>39.82</v>
      </c>
    </row>
    <row r="189" spans="1:4" ht="12.75" x14ac:dyDescent="0.2">
      <c r="A189" s="104" t="s">
        <v>22</v>
      </c>
      <c r="B189" s="99">
        <v>400</v>
      </c>
      <c r="C189" s="99"/>
      <c r="D189" s="104"/>
    </row>
    <row r="190" spans="1:4" ht="12.75" x14ac:dyDescent="0.2">
      <c r="A190" s="104" t="s">
        <v>104</v>
      </c>
      <c r="B190" s="99">
        <v>400</v>
      </c>
      <c r="C190" s="99"/>
      <c r="D190" s="104"/>
    </row>
    <row r="191" spans="1:4" ht="12.75" x14ac:dyDescent="0.2">
      <c r="A191" s="104" t="s">
        <v>30</v>
      </c>
      <c r="B191" s="99">
        <v>1000</v>
      </c>
      <c r="C191" s="99">
        <v>0</v>
      </c>
      <c r="D191" s="104">
        <v>0</v>
      </c>
    </row>
    <row r="192" spans="1:4" ht="12.75" x14ac:dyDescent="0.2">
      <c r="A192" s="104" t="s">
        <v>34</v>
      </c>
      <c r="B192" s="99">
        <v>1000</v>
      </c>
      <c r="C192" s="99"/>
      <c r="D192" s="104"/>
    </row>
    <row r="193" spans="1:4" ht="12.75" x14ac:dyDescent="0.2">
      <c r="A193" s="104" t="s">
        <v>118</v>
      </c>
      <c r="B193" s="99">
        <v>1000</v>
      </c>
      <c r="C193" s="99"/>
      <c r="D193" s="104"/>
    </row>
    <row r="194" spans="1:4" ht="20.25" customHeight="1" x14ac:dyDescent="0.2">
      <c r="A194" s="113" t="s">
        <v>230</v>
      </c>
      <c r="B194" s="114">
        <v>43000</v>
      </c>
      <c r="C194" s="114">
        <v>23904.58</v>
      </c>
      <c r="D194" s="113">
        <v>55.59</v>
      </c>
    </row>
    <row r="195" spans="1:4" ht="12.75" x14ac:dyDescent="0.2">
      <c r="A195" s="104" t="s">
        <v>18</v>
      </c>
      <c r="B195" s="99">
        <v>43000</v>
      </c>
      <c r="C195" s="99">
        <v>23904.58</v>
      </c>
      <c r="D195" s="104">
        <v>55.59</v>
      </c>
    </row>
    <row r="196" spans="1:4" ht="12.75" x14ac:dyDescent="0.2">
      <c r="A196" s="104" t="s">
        <v>23</v>
      </c>
      <c r="B196" s="99">
        <v>38400</v>
      </c>
      <c r="C196" s="99">
        <v>17810.37</v>
      </c>
      <c r="D196" s="104">
        <v>46.38</v>
      </c>
    </row>
    <row r="197" spans="1:4" ht="12.75" x14ac:dyDescent="0.2">
      <c r="A197" s="104" t="s">
        <v>24</v>
      </c>
      <c r="B197" s="99">
        <v>2500</v>
      </c>
      <c r="C197" s="99">
        <v>3521.78</v>
      </c>
      <c r="D197" s="104">
        <v>140.87</v>
      </c>
    </row>
    <row r="198" spans="1:4" ht="12.75" x14ac:dyDescent="0.2">
      <c r="A198" s="104" t="s">
        <v>105</v>
      </c>
      <c r="B198" s="99">
        <v>800</v>
      </c>
      <c r="C198" s="99">
        <v>1068.21</v>
      </c>
      <c r="D198" s="104">
        <v>133.53</v>
      </c>
    </row>
    <row r="199" spans="1:4" ht="12.75" x14ac:dyDescent="0.2">
      <c r="A199" s="104" t="s">
        <v>107</v>
      </c>
      <c r="B199" s="99">
        <v>800</v>
      </c>
      <c r="C199" s="99">
        <v>1076.44</v>
      </c>
      <c r="D199" s="104">
        <v>134.56</v>
      </c>
    </row>
    <row r="200" spans="1:4" ht="12.75" x14ac:dyDescent="0.2">
      <c r="A200" s="104" t="s">
        <v>108</v>
      </c>
      <c r="B200" s="99">
        <v>800</v>
      </c>
      <c r="C200" s="99">
        <v>981.61</v>
      </c>
      <c r="D200" s="104">
        <v>122.7</v>
      </c>
    </row>
    <row r="201" spans="1:4" ht="12.75" x14ac:dyDescent="0.2">
      <c r="A201" s="104" t="s">
        <v>151</v>
      </c>
      <c r="B201" s="99">
        <v>100</v>
      </c>
      <c r="C201" s="99">
        <v>395.52</v>
      </c>
      <c r="D201" s="104">
        <v>395.52</v>
      </c>
    </row>
    <row r="202" spans="1:4" ht="12.75" x14ac:dyDescent="0.2">
      <c r="A202" s="104" t="s">
        <v>25</v>
      </c>
      <c r="B202" s="99">
        <v>35200</v>
      </c>
      <c r="C202" s="99">
        <v>13457.23</v>
      </c>
      <c r="D202" s="104">
        <v>38.229999999999997</v>
      </c>
    </row>
    <row r="203" spans="1:4" ht="12.75" x14ac:dyDescent="0.2">
      <c r="A203" s="104" t="s">
        <v>152</v>
      </c>
      <c r="B203" s="99">
        <v>35000</v>
      </c>
      <c r="C203" s="99">
        <v>13457.23</v>
      </c>
      <c r="D203" s="104">
        <v>38.450000000000003</v>
      </c>
    </row>
    <row r="204" spans="1:4" ht="12.75" x14ac:dyDescent="0.2">
      <c r="A204" s="104" t="s">
        <v>162</v>
      </c>
      <c r="B204" s="99">
        <v>200</v>
      </c>
      <c r="C204" s="99"/>
      <c r="D204" s="104"/>
    </row>
    <row r="205" spans="1:4" ht="12.75" x14ac:dyDescent="0.2">
      <c r="A205" s="104" t="s">
        <v>27</v>
      </c>
      <c r="B205" s="99"/>
      <c r="C205" s="99">
        <v>64.73</v>
      </c>
      <c r="D205" s="104"/>
    </row>
    <row r="206" spans="1:4" ht="15.75" customHeight="1" x14ac:dyDescent="0.2">
      <c r="A206" s="104" t="s">
        <v>195</v>
      </c>
      <c r="B206" s="99"/>
      <c r="C206" s="99">
        <v>64.73</v>
      </c>
      <c r="D206" s="104"/>
    </row>
    <row r="207" spans="1:4" ht="12.75" x14ac:dyDescent="0.2">
      <c r="A207" s="104" t="s">
        <v>28</v>
      </c>
      <c r="B207" s="99">
        <v>300</v>
      </c>
      <c r="C207" s="99">
        <v>381.93</v>
      </c>
      <c r="D207" s="104">
        <v>127.31</v>
      </c>
    </row>
    <row r="208" spans="1:4" ht="12.75" x14ac:dyDescent="0.2">
      <c r="A208" s="104" t="s">
        <v>110</v>
      </c>
      <c r="B208" s="99">
        <v>300</v>
      </c>
      <c r="C208" s="99">
        <v>381.93</v>
      </c>
      <c r="D208" s="104">
        <v>127.31</v>
      </c>
    </row>
    <row r="209" spans="1:4" ht="12.75" x14ac:dyDescent="0.2">
      <c r="A209" s="104" t="s">
        <v>29</v>
      </c>
      <c r="B209" s="99">
        <v>400</v>
      </c>
      <c r="C209" s="99">
        <v>384.7</v>
      </c>
      <c r="D209" s="104">
        <v>96.18</v>
      </c>
    </row>
    <row r="210" spans="1:4" ht="12.75" x14ac:dyDescent="0.2">
      <c r="A210" s="104" t="s">
        <v>111</v>
      </c>
      <c r="B210" s="99">
        <v>400</v>
      </c>
      <c r="C210" s="99">
        <v>384.7</v>
      </c>
      <c r="D210" s="104">
        <v>96.18</v>
      </c>
    </row>
    <row r="211" spans="1:4" ht="12.75" x14ac:dyDescent="0.2">
      <c r="A211" s="104" t="s">
        <v>30</v>
      </c>
      <c r="B211" s="99">
        <v>4100</v>
      </c>
      <c r="C211" s="99">
        <v>4285.55</v>
      </c>
      <c r="D211" s="104">
        <v>104.53</v>
      </c>
    </row>
    <row r="212" spans="1:4" ht="12.75" x14ac:dyDescent="0.2">
      <c r="A212" s="104" t="s">
        <v>32</v>
      </c>
      <c r="B212" s="99">
        <v>2100</v>
      </c>
      <c r="C212" s="99">
        <v>1718.43</v>
      </c>
      <c r="D212" s="104">
        <v>81.83</v>
      </c>
    </row>
    <row r="213" spans="1:4" ht="12.75" x14ac:dyDescent="0.2">
      <c r="A213" s="104" t="s">
        <v>114</v>
      </c>
      <c r="B213" s="99">
        <v>2100</v>
      </c>
      <c r="C213" s="99">
        <v>1718.43</v>
      </c>
      <c r="D213" s="104">
        <v>81.83</v>
      </c>
    </row>
    <row r="214" spans="1:4" ht="12.75" x14ac:dyDescent="0.2">
      <c r="A214" s="104" t="s">
        <v>33</v>
      </c>
      <c r="B214" s="99">
        <v>1500</v>
      </c>
      <c r="C214" s="99">
        <v>959.82</v>
      </c>
      <c r="D214" s="104">
        <v>63.99</v>
      </c>
    </row>
    <row r="215" spans="1:4" ht="12.75" x14ac:dyDescent="0.2">
      <c r="A215" s="104" t="s">
        <v>163</v>
      </c>
      <c r="B215" s="99">
        <v>1500</v>
      </c>
      <c r="C215" s="99">
        <v>959.82</v>
      </c>
      <c r="D215" s="104">
        <v>63.99</v>
      </c>
    </row>
    <row r="216" spans="1:4" ht="12.75" x14ac:dyDescent="0.2">
      <c r="A216" s="104" t="s">
        <v>34</v>
      </c>
      <c r="B216" s="99">
        <v>500</v>
      </c>
      <c r="C216" s="99">
        <v>379.8</v>
      </c>
      <c r="D216" s="104">
        <v>75.959999999999994</v>
      </c>
    </row>
    <row r="217" spans="1:4" ht="12.75" x14ac:dyDescent="0.2">
      <c r="A217" s="104" t="s">
        <v>164</v>
      </c>
      <c r="B217" s="99">
        <v>500</v>
      </c>
      <c r="C217" s="99">
        <v>379.8</v>
      </c>
      <c r="D217" s="104">
        <v>75.959999999999994</v>
      </c>
    </row>
    <row r="218" spans="1:4" ht="12.75" x14ac:dyDescent="0.2">
      <c r="A218" s="104" t="s">
        <v>37</v>
      </c>
      <c r="B218" s="99"/>
      <c r="C218" s="99">
        <v>1227.5</v>
      </c>
      <c r="D218" s="104"/>
    </row>
    <row r="219" spans="1:4" ht="12.75" customHeight="1" x14ac:dyDescent="0.2">
      <c r="A219" s="104" t="s">
        <v>165</v>
      </c>
      <c r="B219" s="99"/>
      <c r="C219" s="99">
        <v>1000</v>
      </c>
      <c r="D219" s="104"/>
    </row>
    <row r="220" spans="1:4" ht="12.75" x14ac:dyDescent="0.2">
      <c r="A220" s="104" t="s">
        <v>166</v>
      </c>
      <c r="B220" s="99"/>
      <c r="C220" s="99">
        <v>227.5</v>
      </c>
      <c r="D220" s="104"/>
    </row>
    <row r="221" spans="1:4" ht="12.75" x14ac:dyDescent="0.2">
      <c r="A221" s="104" t="s">
        <v>38</v>
      </c>
      <c r="B221" s="99">
        <v>500</v>
      </c>
      <c r="C221" s="99">
        <v>1808.66</v>
      </c>
      <c r="D221" s="104">
        <v>361.73</v>
      </c>
    </row>
    <row r="222" spans="1:4" ht="12.75" x14ac:dyDescent="0.2">
      <c r="A222" s="104" t="s">
        <v>73</v>
      </c>
      <c r="B222" s="99">
        <v>500</v>
      </c>
      <c r="C222" s="99">
        <v>135.88999999999999</v>
      </c>
      <c r="D222" s="104">
        <v>27.18</v>
      </c>
    </row>
    <row r="223" spans="1:4" ht="12.75" x14ac:dyDescent="0.2">
      <c r="A223" s="104" t="s">
        <v>126</v>
      </c>
      <c r="B223" s="99">
        <v>500</v>
      </c>
      <c r="C223" s="99">
        <v>135.88999999999999</v>
      </c>
      <c r="D223" s="104">
        <v>27.18</v>
      </c>
    </row>
    <row r="224" spans="1:4" ht="12.75" x14ac:dyDescent="0.2">
      <c r="A224" s="104" t="s">
        <v>41</v>
      </c>
      <c r="B224" s="99"/>
      <c r="C224" s="99">
        <v>1672.77</v>
      </c>
      <c r="D224" s="104"/>
    </row>
    <row r="225" spans="1:4" ht="12.75" x14ac:dyDescent="0.2">
      <c r="A225" s="104" t="s">
        <v>130</v>
      </c>
      <c r="B225" s="99"/>
      <c r="C225" s="99">
        <v>1672.77</v>
      </c>
      <c r="D225" s="104"/>
    </row>
    <row r="226" spans="1:4" ht="20.25" customHeight="1" x14ac:dyDescent="0.2">
      <c r="A226" s="113" t="s">
        <v>160</v>
      </c>
      <c r="B226" s="114"/>
      <c r="C226" s="114">
        <v>3001.03</v>
      </c>
      <c r="D226" s="113"/>
    </row>
    <row r="227" spans="1:4" ht="12.75" x14ac:dyDescent="0.2">
      <c r="A227" s="104" t="s">
        <v>18</v>
      </c>
      <c r="B227" s="99">
        <v>0</v>
      </c>
      <c r="C227" s="99">
        <v>3001.03</v>
      </c>
      <c r="D227" s="104">
        <v>0</v>
      </c>
    </row>
    <row r="228" spans="1:4" ht="12.75" x14ac:dyDescent="0.2">
      <c r="A228" s="104" t="s">
        <v>23</v>
      </c>
      <c r="B228" s="99">
        <v>0</v>
      </c>
      <c r="C228" s="99">
        <v>3001.03</v>
      </c>
      <c r="D228" s="104">
        <v>0</v>
      </c>
    </row>
    <row r="229" spans="1:4" ht="12.75" x14ac:dyDescent="0.2">
      <c r="A229" s="104" t="s">
        <v>25</v>
      </c>
      <c r="B229" s="99"/>
      <c r="C229" s="99">
        <v>3001.03</v>
      </c>
      <c r="D229" s="104"/>
    </row>
    <row r="230" spans="1:4" ht="12.75" x14ac:dyDescent="0.2">
      <c r="A230" s="104" t="s">
        <v>152</v>
      </c>
      <c r="B230" s="99"/>
      <c r="C230" s="99">
        <v>3001.03</v>
      </c>
      <c r="D230" s="104"/>
    </row>
    <row r="231" spans="1:4" ht="16.5" customHeight="1" x14ac:dyDescent="0.2">
      <c r="A231" s="115" t="s">
        <v>167</v>
      </c>
      <c r="B231" s="116">
        <v>3500</v>
      </c>
      <c r="C231" s="116">
        <v>2726.44</v>
      </c>
      <c r="D231" s="115">
        <v>77.900000000000006</v>
      </c>
    </row>
    <row r="232" spans="1:4" ht="18.75" customHeight="1" x14ac:dyDescent="0.2">
      <c r="A232" s="113" t="s">
        <v>145</v>
      </c>
      <c r="B232" s="114">
        <v>3500</v>
      </c>
      <c r="C232" s="114">
        <v>2726.44</v>
      </c>
      <c r="D232" s="113">
        <v>77.900000000000006</v>
      </c>
    </row>
    <row r="233" spans="1:4" ht="12.75" x14ac:dyDescent="0.2">
      <c r="A233" s="104" t="s">
        <v>18</v>
      </c>
      <c r="B233" s="99">
        <v>3500</v>
      </c>
      <c r="C233" s="99">
        <v>2726.44</v>
      </c>
      <c r="D233" s="104">
        <v>77.900000000000006</v>
      </c>
    </row>
    <row r="234" spans="1:4" ht="12.75" x14ac:dyDescent="0.2">
      <c r="A234" s="104" t="s">
        <v>23</v>
      </c>
      <c r="B234" s="99">
        <v>0</v>
      </c>
      <c r="C234" s="99">
        <v>338.12</v>
      </c>
      <c r="D234" s="104">
        <v>0</v>
      </c>
    </row>
    <row r="235" spans="1:4" ht="12.75" x14ac:dyDescent="0.2">
      <c r="A235" s="104" t="s">
        <v>24</v>
      </c>
      <c r="B235" s="99"/>
      <c r="C235" s="99">
        <v>338.12</v>
      </c>
      <c r="D235" s="104"/>
    </row>
    <row r="236" spans="1:4" ht="12.75" x14ac:dyDescent="0.2">
      <c r="A236" s="104" t="s">
        <v>105</v>
      </c>
      <c r="B236" s="99"/>
      <c r="C236" s="99">
        <v>338.12</v>
      </c>
      <c r="D236" s="104"/>
    </row>
    <row r="237" spans="1:4" ht="12.75" x14ac:dyDescent="0.2">
      <c r="A237" s="104" t="s">
        <v>30</v>
      </c>
      <c r="B237" s="99">
        <v>500</v>
      </c>
      <c r="C237" s="99">
        <v>65</v>
      </c>
      <c r="D237" s="104">
        <v>13</v>
      </c>
    </row>
    <row r="238" spans="1:4" ht="12.75" x14ac:dyDescent="0.2">
      <c r="A238" s="104" t="s">
        <v>37</v>
      </c>
      <c r="B238" s="99">
        <v>500</v>
      </c>
      <c r="C238" s="99">
        <v>65</v>
      </c>
      <c r="D238" s="104">
        <v>13</v>
      </c>
    </row>
    <row r="239" spans="1:4" ht="14.25" customHeight="1" x14ac:dyDescent="0.2">
      <c r="A239" s="104" t="s">
        <v>165</v>
      </c>
      <c r="B239" s="99"/>
      <c r="C239" s="99">
        <v>65</v>
      </c>
      <c r="D239" s="104"/>
    </row>
    <row r="240" spans="1:4" ht="12.75" x14ac:dyDescent="0.2">
      <c r="A240" s="104" t="s">
        <v>168</v>
      </c>
      <c r="B240" s="99">
        <v>500</v>
      </c>
      <c r="C240" s="99"/>
      <c r="D240" s="104"/>
    </row>
    <row r="241" spans="1:4" ht="12.75" x14ac:dyDescent="0.2">
      <c r="A241" s="104" t="s">
        <v>38</v>
      </c>
      <c r="B241" s="99">
        <v>3000</v>
      </c>
      <c r="C241" s="99">
        <v>2323.3200000000002</v>
      </c>
      <c r="D241" s="104">
        <v>77.44</v>
      </c>
    </row>
    <row r="242" spans="1:4" ht="12.75" customHeight="1" x14ac:dyDescent="0.2">
      <c r="A242" s="104" t="s">
        <v>169</v>
      </c>
      <c r="B242" s="99">
        <v>2500</v>
      </c>
      <c r="C242" s="99">
        <v>2112.75</v>
      </c>
      <c r="D242" s="104">
        <v>84.51</v>
      </c>
    </row>
    <row r="243" spans="1:4" ht="12.75" x14ac:dyDescent="0.2">
      <c r="A243" s="104" t="s">
        <v>170</v>
      </c>
      <c r="B243" s="99">
        <v>2500</v>
      </c>
      <c r="C243" s="99">
        <v>2112.75</v>
      </c>
      <c r="D243" s="104">
        <v>84.51</v>
      </c>
    </row>
    <row r="244" spans="1:4" ht="12.75" x14ac:dyDescent="0.2">
      <c r="A244" s="104" t="s">
        <v>73</v>
      </c>
      <c r="B244" s="99">
        <v>500</v>
      </c>
      <c r="C244" s="99">
        <v>210.57</v>
      </c>
      <c r="D244" s="104">
        <v>42.11</v>
      </c>
    </row>
    <row r="245" spans="1:4" ht="12.75" x14ac:dyDescent="0.2">
      <c r="A245" s="104" t="s">
        <v>126</v>
      </c>
      <c r="B245" s="99">
        <v>500</v>
      </c>
      <c r="C245" s="99">
        <v>210.57</v>
      </c>
      <c r="D245" s="104">
        <v>42.11</v>
      </c>
    </row>
    <row r="246" spans="1:4" ht="25.5" x14ac:dyDescent="0.2">
      <c r="A246" s="115" t="s">
        <v>171</v>
      </c>
      <c r="B246" s="116">
        <v>9100</v>
      </c>
      <c r="C246" s="116">
        <v>2943.28</v>
      </c>
      <c r="D246" s="115">
        <v>32.340000000000003</v>
      </c>
    </row>
    <row r="247" spans="1:4" ht="18" customHeight="1" x14ac:dyDescent="0.2">
      <c r="A247" s="113" t="s">
        <v>145</v>
      </c>
      <c r="B247" s="114">
        <v>9100</v>
      </c>
      <c r="C247" s="114">
        <v>2943.28</v>
      </c>
      <c r="D247" s="113">
        <v>32.340000000000003</v>
      </c>
    </row>
    <row r="248" spans="1:4" ht="12.75" x14ac:dyDescent="0.2">
      <c r="A248" s="104" t="s">
        <v>18</v>
      </c>
      <c r="B248" s="99">
        <v>9100</v>
      </c>
      <c r="C248" s="99">
        <v>2943.28</v>
      </c>
      <c r="D248" s="104">
        <v>32.340000000000003</v>
      </c>
    </row>
    <row r="249" spans="1:4" ht="12.75" x14ac:dyDescent="0.2">
      <c r="A249" s="104" t="s">
        <v>30</v>
      </c>
      <c r="B249" s="99">
        <v>9100</v>
      </c>
      <c r="C249" s="99">
        <v>2943.28</v>
      </c>
      <c r="D249" s="104">
        <v>32.340000000000003</v>
      </c>
    </row>
    <row r="250" spans="1:4" ht="12.75" x14ac:dyDescent="0.2">
      <c r="A250" s="104" t="s">
        <v>32</v>
      </c>
      <c r="B250" s="99">
        <v>9100</v>
      </c>
      <c r="C250" s="99">
        <v>2943.28</v>
      </c>
      <c r="D250" s="104">
        <v>32.340000000000003</v>
      </c>
    </row>
    <row r="251" spans="1:4" ht="12" customHeight="1" x14ac:dyDescent="0.2">
      <c r="A251" s="104" t="s">
        <v>153</v>
      </c>
      <c r="B251" s="99">
        <v>9100</v>
      </c>
      <c r="C251" s="99">
        <v>2943.28</v>
      </c>
      <c r="D251" s="104">
        <v>32.340000000000003</v>
      </c>
    </row>
    <row r="252" spans="1:4" ht="18" customHeight="1" x14ac:dyDescent="0.2">
      <c r="A252" s="115" t="s">
        <v>172</v>
      </c>
      <c r="B252" s="116">
        <v>35000</v>
      </c>
      <c r="C252" s="116">
        <v>14161.96</v>
      </c>
      <c r="D252" s="115">
        <v>40.46</v>
      </c>
    </row>
    <row r="253" spans="1:4" ht="18.75" customHeight="1" x14ac:dyDescent="0.2">
      <c r="A253" s="113" t="s">
        <v>145</v>
      </c>
      <c r="B253" s="114">
        <v>35000</v>
      </c>
      <c r="C253" s="114">
        <v>14161.96</v>
      </c>
      <c r="D253" s="113">
        <v>40.46</v>
      </c>
    </row>
    <row r="254" spans="1:4" ht="12.75" x14ac:dyDescent="0.2">
      <c r="A254" s="104" t="s">
        <v>13</v>
      </c>
      <c r="B254" s="99">
        <v>33700</v>
      </c>
      <c r="C254" s="99">
        <v>14021.96</v>
      </c>
      <c r="D254" s="104">
        <v>41.61</v>
      </c>
    </row>
    <row r="255" spans="1:4" ht="12.75" x14ac:dyDescent="0.2">
      <c r="A255" s="104" t="s">
        <v>133</v>
      </c>
      <c r="B255" s="99">
        <v>25000</v>
      </c>
      <c r="C255" s="99">
        <v>11693.21</v>
      </c>
      <c r="D255" s="104">
        <v>46.77</v>
      </c>
    </row>
    <row r="256" spans="1:4" ht="12.75" x14ac:dyDescent="0.2">
      <c r="A256" s="104" t="s">
        <v>14</v>
      </c>
      <c r="B256" s="99">
        <v>25000</v>
      </c>
      <c r="C256" s="99">
        <v>11693.21</v>
      </c>
      <c r="D256" s="104">
        <v>46.77</v>
      </c>
    </row>
    <row r="257" spans="1:4" ht="12.75" x14ac:dyDescent="0.2">
      <c r="A257" s="104" t="s">
        <v>134</v>
      </c>
      <c r="B257" s="99">
        <v>25000</v>
      </c>
      <c r="C257" s="99">
        <v>11693.21</v>
      </c>
      <c r="D257" s="104">
        <v>46.77</v>
      </c>
    </row>
    <row r="258" spans="1:4" ht="12.75" x14ac:dyDescent="0.2">
      <c r="A258" s="104" t="s">
        <v>15</v>
      </c>
      <c r="B258" s="99">
        <v>1400</v>
      </c>
      <c r="C258" s="99">
        <v>400</v>
      </c>
      <c r="D258" s="104">
        <v>28.57</v>
      </c>
    </row>
    <row r="259" spans="1:4" ht="12.75" x14ac:dyDescent="0.2">
      <c r="A259" s="104" t="s">
        <v>16</v>
      </c>
      <c r="B259" s="99">
        <v>1400</v>
      </c>
      <c r="C259" s="99">
        <v>400</v>
      </c>
      <c r="D259" s="104">
        <v>28.57</v>
      </c>
    </row>
    <row r="260" spans="1:4" ht="12.75" x14ac:dyDescent="0.2">
      <c r="A260" s="104" t="s">
        <v>135</v>
      </c>
      <c r="B260" s="99">
        <v>600</v>
      </c>
      <c r="C260" s="99">
        <v>100</v>
      </c>
      <c r="D260" s="104">
        <v>16.670000000000002</v>
      </c>
    </row>
    <row r="261" spans="1:4" ht="12.75" x14ac:dyDescent="0.2">
      <c r="A261" s="104" t="s">
        <v>136</v>
      </c>
      <c r="B261" s="99">
        <v>200</v>
      </c>
      <c r="C261" s="99"/>
      <c r="D261" s="104"/>
    </row>
    <row r="262" spans="1:4" ht="12.75" x14ac:dyDescent="0.2">
      <c r="A262" s="104" t="s">
        <v>138</v>
      </c>
      <c r="B262" s="99">
        <v>600</v>
      </c>
      <c r="C262" s="99">
        <v>300</v>
      </c>
      <c r="D262" s="104">
        <v>50</v>
      </c>
    </row>
    <row r="263" spans="1:4" ht="12.75" x14ac:dyDescent="0.2">
      <c r="A263" s="104" t="s">
        <v>17</v>
      </c>
      <c r="B263" s="99">
        <v>7300</v>
      </c>
      <c r="C263" s="99">
        <v>1928.75</v>
      </c>
      <c r="D263" s="104">
        <v>26.42</v>
      </c>
    </row>
    <row r="264" spans="1:4" ht="12.75" x14ac:dyDescent="0.2">
      <c r="A264" s="104" t="s">
        <v>140</v>
      </c>
      <c r="B264" s="99">
        <v>7300</v>
      </c>
      <c r="C264" s="99">
        <v>1928.75</v>
      </c>
      <c r="D264" s="104">
        <v>26.42</v>
      </c>
    </row>
    <row r="265" spans="1:4" ht="12.75" x14ac:dyDescent="0.2">
      <c r="A265" s="104" t="s">
        <v>141</v>
      </c>
      <c r="B265" s="99">
        <v>7300</v>
      </c>
      <c r="C265" s="99">
        <v>1928.75</v>
      </c>
      <c r="D265" s="104">
        <v>26.42</v>
      </c>
    </row>
    <row r="266" spans="1:4" ht="12.75" x14ac:dyDescent="0.2">
      <c r="A266" s="104" t="s">
        <v>18</v>
      </c>
      <c r="B266" s="99">
        <v>1300</v>
      </c>
      <c r="C266" s="99">
        <v>140</v>
      </c>
      <c r="D266" s="104">
        <v>10.77</v>
      </c>
    </row>
    <row r="267" spans="1:4" ht="12.75" x14ac:dyDescent="0.2">
      <c r="A267" s="104" t="s">
        <v>19</v>
      </c>
      <c r="B267" s="99">
        <v>900</v>
      </c>
      <c r="C267" s="99">
        <v>140</v>
      </c>
      <c r="D267" s="104">
        <v>15.56</v>
      </c>
    </row>
    <row r="268" spans="1:4" ht="12.75" x14ac:dyDescent="0.2">
      <c r="A268" s="104" t="s">
        <v>20</v>
      </c>
      <c r="B268" s="99">
        <v>300</v>
      </c>
      <c r="C268" s="99"/>
      <c r="D268" s="104"/>
    </row>
    <row r="269" spans="1:4" ht="12.75" x14ac:dyDescent="0.2">
      <c r="A269" s="104" t="s">
        <v>101</v>
      </c>
      <c r="B269" s="99">
        <v>300</v>
      </c>
      <c r="C269" s="99"/>
      <c r="D269" s="104"/>
    </row>
    <row r="270" spans="1:4" ht="12.75" x14ac:dyDescent="0.2">
      <c r="A270" s="104" t="s">
        <v>21</v>
      </c>
      <c r="B270" s="99">
        <v>300</v>
      </c>
      <c r="C270" s="99"/>
      <c r="D270" s="104"/>
    </row>
    <row r="271" spans="1:4" ht="12.75" x14ac:dyDescent="0.2">
      <c r="A271" s="104" t="s">
        <v>142</v>
      </c>
      <c r="B271" s="99">
        <v>300</v>
      </c>
      <c r="C271" s="99"/>
      <c r="D271" s="104"/>
    </row>
    <row r="272" spans="1:4" ht="12.75" x14ac:dyDescent="0.2">
      <c r="A272" s="104" t="s">
        <v>22</v>
      </c>
      <c r="B272" s="99">
        <v>300</v>
      </c>
      <c r="C272" s="99">
        <v>140</v>
      </c>
      <c r="D272" s="104">
        <v>46.67</v>
      </c>
    </row>
    <row r="273" spans="1:4" ht="12.75" x14ac:dyDescent="0.2">
      <c r="A273" s="104" t="s">
        <v>104</v>
      </c>
      <c r="B273" s="99">
        <v>300</v>
      </c>
      <c r="C273" s="99">
        <v>140</v>
      </c>
      <c r="D273" s="104">
        <v>46.67</v>
      </c>
    </row>
    <row r="274" spans="1:4" ht="12.75" x14ac:dyDescent="0.2">
      <c r="A274" s="104" t="s">
        <v>30</v>
      </c>
      <c r="B274" s="99">
        <v>400</v>
      </c>
      <c r="C274" s="99">
        <v>0</v>
      </c>
      <c r="D274" s="104">
        <v>0</v>
      </c>
    </row>
    <row r="275" spans="1:4" ht="12.75" x14ac:dyDescent="0.2">
      <c r="A275" s="104" t="s">
        <v>34</v>
      </c>
      <c r="B275" s="99">
        <v>400</v>
      </c>
      <c r="C275" s="99"/>
      <c r="D275" s="104"/>
    </row>
    <row r="276" spans="1:4" ht="12.75" x14ac:dyDescent="0.2">
      <c r="A276" s="104" t="s">
        <v>118</v>
      </c>
      <c r="B276" s="99">
        <v>400</v>
      </c>
      <c r="C276" s="99"/>
      <c r="D276" s="104"/>
    </row>
    <row r="277" spans="1:4" ht="18.75" customHeight="1" x14ac:dyDescent="0.2">
      <c r="A277" s="115" t="s">
        <v>173</v>
      </c>
      <c r="B277" s="116">
        <v>113000</v>
      </c>
      <c r="C277" s="116">
        <v>62283.11</v>
      </c>
      <c r="D277" s="115">
        <v>55.12</v>
      </c>
    </row>
    <row r="278" spans="1:4" ht="21" customHeight="1" x14ac:dyDescent="0.2">
      <c r="A278" s="113" t="s">
        <v>145</v>
      </c>
      <c r="B278" s="114">
        <v>50290</v>
      </c>
      <c r="C278" s="114">
        <v>16817.23</v>
      </c>
      <c r="D278" s="113">
        <v>33.44</v>
      </c>
    </row>
    <row r="279" spans="1:4" ht="12.75" x14ac:dyDescent="0.2">
      <c r="A279" s="104" t="s">
        <v>13</v>
      </c>
      <c r="B279" s="99">
        <v>46390</v>
      </c>
      <c r="C279" s="99">
        <v>15823.53</v>
      </c>
      <c r="D279" s="104">
        <v>34.11</v>
      </c>
    </row>
    <row r="280" spans="1:4" ht="12.75" x14ac:dyDescent="0.2">
      <c r="A280" s="104" t="s">
        <v>133</v>
      </c>
      <c r="B280" s="99">
        <v>34000</v>
      </c>
      <c r="C280" s="99">
        <v>10003.26</v>
      </c>
      <c r="D280" s="104">
        <v>29.42</v>
      </c>
    </row>
    <row r="281" spans="1:4" ht="12.75" x14ac:dyDescent="0.2">
      <c r="A281" s="104" t="s">
        <v>14</v>
      </c>
      <c r="B281" s="99">
        <v>34000</v>
      </c>
      <c r="C281" s="99">
        <v>10003.26</v>
      </c>
      <c r="D281" s="104">
        <v>29.42</v>
      </c>
    </row>
    <row r="282" spans="1:4" ht="12.75" x14ac:dyDescent="0.2">
      <c r="A282" s="104" t="s">
        <v>134</v>
      </c>
      <c r="B282" s="99">
        <v>34000</v>
      </c>
      <c r="C282" s="99">
        <v>10003.26</v>
      </c>
      <c r="D282" s="104">
        <v>29.42</v>
      </c>
    </row>
    <row r="283" spans="1:4" ht="12.75" x14ac:dyDescent="0.2">
      <c r="A283" s="104" t="s">
        <v>15</v>
      </c>
      <c r="B283" s="99">
        <v>6100</v>
      </c>
      <c r="C283" s="99">
        <v>4141.4399999999996</v>
      </c>
      <c r="D283" s="104">
        <v>67.89</v>
      </c>
    </row>
    <row r="284" spans="1:4" ht="12.75" x14ac:dyDescent="0.2">
      <c r="A284" s="104" t="s">
        <v>16</v>
      </c>
      <c r="B284" s="99">
        <v>6100</v>
      </c>
      <c r="C284" s="99">
        <v>4141.4399999999996</v>
      </c>
      <c r="D284" s="104">
        <v>67.89</v>
      </c>
    </row>
    <row r="285" spans="1:4" ht="12.75" x14ac:dyDescent="0.2">
      <c r="A285" s="104" t="s">
        <v>135</v>
      </c>
      <c r="B285" s="99">
        <v>2400</v>
      </c>
      <c r="C285" s="99">
        <v>1000</v>
      </c>
      <c r="D285" s="104">
        <v>41.67</v>
      </c>
    </row>
    <row r="286" spans="1:4" ht="12.75" x14ac:dyDescent="0.2">
      <c r="A286" s="104" t="s">
        <v>136</v>
      </c>
      <c r="B286" s="99">
        <v>800</v>
      </c>
      <c r="C286" s="99"/>
      <c r="D286" s="104"/>
    </row>
    <row r="287" spans="1:4" ht="12.75" x14ac:dyDescent="0.2">
      <c r="A287" s="104" t="s">
        <v>137</v>
      </c>
      <c r="B287" s="99">
        <v>500</v>
      </c>
      <c r="C287" s="99">
        <v>441.44</v>
      </c>
      <c r="D287" s="104">
        <v>88.29</v>
      </c>
    </row>
    <row r="288" spans="1:4" ht="12.75" x14ac:dyDescent="0.2">
      <c r="A288" s="104" t="s">
        <v>138</v>
      </c>
      <c r="B288" s="99">
        <v>2400</v>
      </c>
      <c r="C288" s="99">
        <v>2700</v>
      </c>
      <c r="D288" s="104">
        <v>112.5</v>
      </c>
    </row>
    <row r="289" spans="1:4" ht="12.75" x14ac:dyDescent="0.2">
      <c r="A289" s="104" t="s">
        <v>17</v>
      </c>
      <c r="B289" s="99">
        <v>6290</v>
      </c>
      <c r="C289" s="99">
        <v>1678.83</v>
      </c>
      <c r="D289" s="104">
        <v>26.69</v>
      </c>
    </row>
    <row r="290" spans="1:4" ht="12.75" x14ac:dyDescent="0.2">
      <c r="A290" s="104" t="s">
        <v>140</v>
      </c>
      <c r="B290" s="99">
        <v>6290</v>
      </c>
      <c r="C290" s="99">
        <v>1678.83</v>
      </c>
      <c r="D290" s="104">
        <v>26.69</v>
      </c>
    </row>
    <row r="291" spans="1:4" ht="12.75" x14ac:dyDescent="0.2">
      <c r="A291" s="104" t="s">
        <v>141</v>
      </c>
      <c r="B291" s="99">
        <v>6290</v>
      </c>
      <c r="C291" s="99">
        <v>1678.83</v>
      </c>
      <c r="D291" s="104">
        <v>26.69</v>
      </c>
    </row>
    <row r="292" spans="1:4" ht="12.75" x14ac:dyDescent="0.2">
      <c r="A292" s="104" t="s">
        <v>18</v>
      </c>
      <c r="B292" s="99">
        <v>3900</v>
      </c>
      <c r="C292" s="99">
        <v>993.7</v>
      </c>
      <c r="D292" s="104">
        <v>25.48</v>
      </c>
    </row>
    <row r="293" spans="1:4" ht="12.75" x14ac:dyDescent="0.2">
      <c r="A293" s="104" t="s">
        <v>19</v>
      </c>
      <c r="B293" s="99">
        <v>2900</v>
      </c>
      <c r="C293" s="99">
        <v>993.7</v>
      </c>
      <c r="D293" s="104">
        <v>34.270000000000003</v>
      </c>
    </row>
    <row r="294" spans="1:4" ht="12.75" x14ac:dyDescent="0.2">
      <c r="A294" s="104" t="s">
        <v>20</v>
      </c>
      <c r="B294" s="99">
        <v>500</v>
      </c>
      <c r="C294" s="99">
        <v>124.4</v>
      </c>
      <c r="D294" s="104">
        <v>24.88</v>
      </c>
    </row>
    <row r="295" spans="1:4" ht="12.75" x14ac:dyDescent="0.2">
      <c r="A295" s="104" t="s">
        <v>101</v>
      </c>
      <c r="B295" s="99">
        <v>500</v>
      </c>
      <c r="C295" s="99">
        <v>90</v>
      </c>
      <c r="D295" s="104">
        <v>18</v>
      </c>
    </row>
    <row r="296" spans="1:4" ht="12.75" x14ac:dyDescent="0.2">
      <c r="A296" s="104" t="s">
        <v>103</v>
      </c>
      <c r="B296" s="99"/>
      <c r="C296" s="99">
        <v>34.4</v>
      </c>
      <c r="D296" s="104"/>
    </row>
    <row r="297" spans="1:4" ht="12.75" x14ac:dyDescent="0.2">
      <c r="A297" s="104" t="s">
        <v>21</v>
      </c>
      <c r="B297" s="99">
        <v>2400</v>
      </c>
      <c r="C297" s="99">
        <v>869.3</v>
      </c>
      <c r="D297" s="104">
        <v>36.22</v>
      </c>
    </row>
    <row r="298" spans="1:4" ht="12.75" x14ac:dyDescent="0.2">
      <c r="A298" s="104" t="s">
        <v>142</v>
      </c>
      <c r="B298" s="99">
        <v>2400</v>
      </c>
      <c r="C298" s="99">
        <v>869.3</v>
      </c>
      <c r="D298" s="104">
        <v>36.22</v>
      </c>
    </row>
    <row r="299" spans="1:4" ht="12.75" x14ac:dyDescent="0.2">
      <c r="A299" s="104" t="s">
        <v>30</v>
      </c>
      <c r="B299" s="99">
        <v>1000</v>
      </c>
      <c r="C299" s="99">
        <v>0</v>
      </c>
      <c r="D299" s="104">
        <v>0</v>
      </c>
    </row>
    <row r="300" spans="1:4" ht="12.75" x14ac:dyDescent="0.2">
      <c r="A300" s="104" t="s">
        <v>34</v>
      </c>
      <c r="B300" s="99">
        <v>1000</v>
      </c>
      <c r="C300" s="99"/>
      <c r="D300" s="104"/>
    </row>
    <row r="301" spans="1:4" ht="12.75" x14ac:dyDescent="0.2">
      <c r="A301" s="104" t="s">
        <v>118</v>
      </c>
      <c r="B301" s="99">
        <v>1000</v>
      </c>
      <c r="C301" s="99"/>
      <c r="D301" s="104"/>
    </row>
    <row r="302" spans="1:4" ht="18.75" customHeight="1" x14ac:dyDescent="0.2">
      <c r="A302" s="113" t="s">
        <v>231</v>
      </c>
      <c r="B302" s="114">
        <v>62710</v>
      </c>
      <c r="C302" s="114">
        <v>45465.88</v>
      </c>
      <c r="D302" s="113">
        <v>72.5</v>
      </c>
    </row>
    <row r="303" spans="1:4" ht="12.75" x14ac:dyDescent="0.2">
      <c r="A303" s="104" t="s">
        <v>13</v>
      </c>
      <c r="B303" s="99">
        <v>62710</v>
      </c>
      <c r="C303" s="99">
        <v>45465.88</v>
      </c>
      <c r="D303" s="104">
        <v>72.5</v>
      </c>
    </row>
    <row r="304" spans="1:4" ht="12.75" x14ac:dyDescent="0.2">
      <c r="A304" s="104" t="s">
        <v>133</v>
      </c>
      <c r="B304" s="99">
        <v>50000</v>
      </c>
      <c r="C304" s="99">
        <v>39739.71</v>
      </c>
      <c r="D304" s="104">
        <v>79.48</v>
      </c>
    </row>
    <row r="305" spans="1:4" ht="12.75" x14ac:dyDescent="0.2">
      <c r="A305" s="104" t="s">
        <v>14</v>
      </c>
      <c r="B305" s="99">
        <v>50000</v>
      </c>
      <c r="C305" s="99">
        <v>39739.71</v>
      </c>
      <c r="D305" s="104">
        <v>79.48</v>
      </c>
    </row>
    <row r="306" spans="1:4" ht="12.75" x14ac:dyDescent="0.2">
      <c r="A306" s="104" t="s">
        <v>134</v>
      </c>
      <c r="B306" s="99">
        <v>50000</v>
      </c>
      <c r="C306" s="99">
        <v>39739.71</v>
      </c>
      <c r="D306" s="104">
        <v>79.48</v>
      </c>
    </row>
    <row r="307" spans="1:4" ht="12.75" x14ac:dyDescent="0.2">
      <c r="A307" s="104" t="s">
        <v>17</v>
      </c>
      <c r="B307" s="99">
        <v>12710</v>
      </c>
      <c r="C307" s="99">
        <v>5726.17</v>
      </c>
      <c r="D307" s="104">
        <v>45.05</v>
      </c>
    </row>
    <row r="308" spans="1:4" ht="12.75" x14ac:dyDescent="0.2">
      <c r="A308" s="104" t="s">
        <v>140</v>
      </c>
      <c r="B308" s="99">
        <v>12710</v>
      </c>
      <c r="C308" s="99">
        <v>5726.17</v>
      </c>
      <c r="D308" s="104">
        <v>45.05</v>
      </c>
    </row>
    <row r="309" spans="1:4" ht="12.75" x14ac:dyDescent="0.2">
      <c r="A309" s="104" t="s">
        <v>141</v>
      </c>
      <c r="B309" s="99">
        <v>12710</v>
      </c>
      <c r="C309" s="99">
        <v>5726.17</v>
      </c>
      <c r="D309" s="104">
        <v>45.05</v>
      </c>
    </row>
    <row r="310" spans="1:4" ht="18" customHeight="1" x14ac:dyDescent="0.2">
      <c r="A310" s="115" t="s">
        <v>174</v>
      </c>
      <c r="B310" s="116">
        <v>15500</v>
      </c>
      <c r="C310" s="116">
        <v>9633.0499999999993</v>
      </c>
      <c r="D310" s="115">
        <v>62.15</v>
      </c>
    </row>
    <row r="311" spans="1:4" ht="18" customHeight="1" x14ac:dyDescent="0.2">
      <c r="A311" s="113" t="s">
        <v>145</v>
      </c>
      <c r="B311" s="114">
        <v>6500</v>
      </c>
      <c r="C311" s="114">
        <v>6440.17</v>
      </c>
      <c r="D311" s="113">
        <v>99.08</v>
      </c>
    </row>
    <row r="312" spans="1:4" ht="12.75" x14ac:dyDescent="0.2">
      <c r="A312" s="104" t="s">
        <v>18</v>
      </c>
      <c r="B312" s="99">
        <v>6500</v>
      </c>
      <c r="C312" s="99">
        <v>6440.17</v>
      </c>
      <c r="D312" s="104">
        <v>99.08</v>
      </c>
    </row>
    <row r="313" spans="1:4" ht="12.75" x14ac:dyDescent="0.2">
      <c r="A313" s="104" t="s">
        <v>30</v>
      </c>
      <c r="B313" s="99">
        <v>6500</v>
      </c>
      <c r="C313" s="99">
        <v>6440.17</v>
      </c>
      <c r="D313" s="104">
        <v>99.08</v>
      </c>
    </row>
    <row r="314" spans="1:4" ht="12.75" x14ac:dyDescent="0.2">
      <c r="A314" s="104" t="s">
        <v>35</v>
      </c>
      <c r="B314" s="99">
        <v>6500</v>
      </c>
      <c r="C314" s="99">
        <v>6440.17</v>
      </c>
      <c r="D314" s="104">
        <v>99.08</v>
      </c>
    </row>
    <row r="315" spans="1:4" ht="12.75" x14ac:dyDescent="0.2">
      <c r="A315" s="104" t="s">
        <v>175</v>
      </c>
      <c r="B315" s="99">
        <v>6500</v>
      </c>
      <c r="C315" s="99">
        <v>6440.17</v>
      </c>
      <c r="D315" s="104">
        <v>99.08</v>
      </c>
    </row>
    <row r="316" spans="1:4" ht="18" customHeight="1" x14ac:dyDescent="0.2">
      <c r="A316" s="113" t="s">
        <v>230</v>
      </c>
      <c r="B316" s="114">
        <v>9000</v>
      </c>
      <c r="C316" s="114">
        <v>3192.88</v>
      </c>
      <c r="D316" s="113">
        <v>35.479999999999997</v>
      </c>
    </row>
    <row r="317" spans="1:4" ht="12.75" x14ac:dyDescent="0.2">
      <c r="A317" s="104" t="s">
        <v>18</v>
      </c>
      <c r="B317" s="99">
        <v>9000</v>
      </c>
      <c r="C317" s="99">
        <v>3052.88</v>
      </c>
      <c r="D317" s="104">
        <v>33.92</v>
      </c>
    </row>
    <row r="318" spans="1:4" ht="12.75" x14ac:dyDescent="0.2">
      <c r="A318" s="104" t="s">
        <v>19</v>
      </c>
      <c r="B318" s="99">
        <v>0</v>
      </c>
      <c r="C318" s="99">
        <v>90</v>
      </c>
      <c r="D318" s="104">
        <v>0</v>
      </c>
    </row>
    <row r="319" spans="1:4" ht="12.75" x14ac:dyDescent="0.2">
      <c r="A319" s="104" t="s">
        <v>20</v>
      </c>
      <c r="B319" s="99"/>
      <c r="C319" s="99">
        <v>90</v>
      </c>
      <c r="D319" s="104"/>
    </row>
    <row r="320" spans="1:4" ht="12.75" x14ac:dyDescent="0.2">
      <c r="A320" s="104" t="s">
        <v>101</v>
      </c>
      <c r="B320" s="99"/>
      <c r="C320" s="99">
        <v>90</v>
      </c>
      <c r="D320" s="104"/>
    </row>
    <row r="321" spans="1:4" ht="12.75" x14ac:dyDescent="0.2">
      <c r="A321" s="104" t="s">
        <v>30</v>
      </c>
      <c r="B321" s="99">
        <v>9000</v>
      </c>
      <c r="C321" s="99">
        <v>2962.88</v>
      </c>
      <c r="D321" s="104">
        <v>32.92</v>
      </c>
    </row>
    <row r="322" spans="1:4" ht="12.75" x14ac:dyDescent="0.2">
      <c r="A322" s="104" t="s">
        <v>35</v>
      </c>
      <c r="B322" s="99">
        <v>9000</v>
      </c>
      <c r="C322" s="99">
        <v>2962.88</v>
      </c>
      <c r="D322" s="104">
        <v>32.92</v>
      </c>
    </row>
    <row r="323" spans="1:4" ht="12.75" x14ac:dyDescent="0.2">
      <c r="A323" s="104" t="s">
        <v>175</v>
      </c>
      <c r="B323" s="99">
        <v>9000</v>
      </c>
      <c r="C323" s="99">
        <v>2962.88</v>
      </c>
      <c r="D323" s="104">
        <v>32.92</v>
      </c>
    </row>
    <row r="324" spans="1:4" ht="12.75" customHeight="1" x14ac:dyDescent="0.2">
      <c r="A324" s="104" t="s">
        <v>45</v>
      </c>
      <c r="B324" s="99">
        <v>0</v>
      </c>
      <c r="C324" s="99">
        <v>140</v>
      </c>
      <c r="D324" s="104">
        <v>0</v>
      </c>
    </row>
    <row r="325" spans="1:4" ht="12.75" x14ac:dyDescent="0.2">
      <c r="A325" s="104" t="s">
        <v>46</v>
      </c>
      <c r="B325" s="99">
        <v>0</v>
      </c>
      <c r="C325" s="99">
        <v>140</v>
      </c>
      <c r="D325" s="104">
        <v>0</v>
      </c>
    </row>
    <row r="326" spans="1:4" ht="12.75" x14ac:dyDescent="0.2">
      <c r="A326" s="104" t="s">
        <v>47</v>
      </c>
      <c r="B326" s="99"/>
      <c r="C326" s="99">
        <v>140</v>
      </c>
      <c r="D326" s="104"/>
    </row>
    <row r="327" spans="1:4" ht="12.75" x14ac:dyDescent="0.2">
      <c r="A327" s="104" t="s">
        <v>147</v>
      </c>
      <c r="B327" s="99"/>
      <c r="C327" s="99">
        <v>140</v>
      </c>
      <c r="D327" s="104"/>
    </row>
    <row r="328" spans="1:4" ht="20.25" customHeight="1" x14ac:dyDescent="0.2">
      <c r="A328" s="115" t="s">
        <v>176</v>
      </c>
      <c r="B328" s="116">
        <v>35000</v>
      </c>
      <c r="C328" s="116">
        <v>0</v>
      </c>
      <c r="D328" s="115">
        <v>0</v>
      </c>
    </row>
    <row r="329" spans="1:4" ht="20.25" customHeight="1" x14ac:dyDescent="0.2">
      <c r="A329" s="113" t="s">
        <v>230</v>
      </c>
      <c r="B329" s="114">
        <v>35000</v>
      </c>
      <c r="C329" s="114"/>
      <c r="D329" s="113"/>
    </row>
    <row r="330" spans="1:4" ht="12.75" x14ac:dyDescent="0.2">
      <c r="A330" s="104" t="s">
        <v>49</v>
      </c>
      <c r="B330" s="99">
        <v>35000</v>
      </c>
      <c r="C330" s="99">
        <v>0</v>
      </c>
      <c r="D330" s="104">
        <v>0</v>
      </c>
    </row>
    <row r="331" spans="1:4" ht="12.75" x14ac:dyDescent="0.2">
      <c r="A331" s="104" t="s">
        <v>53</v>
      </c>
      <c r="B331" s="99">
        <v>35000</v>
      </c>
      <c r="C331" s="99">
        <v>0</v>
      </c>
      <c r="D331" s="104">
        <v>0</v>
      </c>
    </row>
    <row r="332" spans="1:4" ht="12.75" x14ac:dyDescent="0.2">
      <c r="A332" s="104" t="s">
        <v>177</v>
      </c>
      <c r="B332" s="99">
        <v>35000</v>
      </c>
      <c r="C332" s="99"/>
      <c r="D332" s="104"/>
    </row>
    <row r="333" spans="1:4" ht="12.75" x14ac:dyDescent="0.2">
      <c r="A333" s="104" t="s">
        <v>178</v>
      </c>
      <c r="B333" s="99">
        <v>35000</v>
      </c>
      <c r="C333" s="99"/>
      <c r="D333" s="104"/>
    </row>
    <row r="334" spans="1:4" ht="18.75" customHeight="1" x14ac:dyDescent="0.2">
      <c r="A334" s="115" t="s">
        <v>179</v>
      </c>
      <c r="B334" s="116">
        <v>3400</v>
      </c>
      <c r="C334" s="116">
        <v>2589.31</v>
      </c>
      <c r="D334" s="115">
        <v>76.16</v>
      </c>
    </row>
    <row r="335" spans="1:4" ht="18.75" customHeight="1" x14ac:dyDescent="0.2">
      <c r="A335" s="113" t="s">
        <v>232</v>
      </c>
      <c r="B335" s="114">
        <v>400</v>
      </c>
      <c r="C335" s="114">
        <v>123.3</v>
      </c>
      <c r="D335" s="113">
        <v>30.83</v>
      </c>
    </row>
    <row r="336" spans="1:4" ht="12.75" x14ac:dyDescent="0.2">
      <c r="A336" s="104" t="s">
        <v>18</v>
      </c>
      <c r="B336" s="99">
        <v>400</v>
      </c>
      <c r="C336" s="99">
        <v>123.3</v>
      </c>
      <c r="D336" s="104">
        <v>30.83</v>
      </c>
    </row>
    <row r="337" spans="1:4" ht="12.75" x14ac:dyDescent="0.2">
      <c r="A337" s="104" t="s">
        <v>23</v>
      </c>
      <c r="B337" s="99">
        <v>400</v>
      </c>
      <c r="C337" s="99">
        <v>123.3</v>
      </c>
      <c r="D337" s="104">
        <v>30.83</v>
      </c>
    </row>
    <row r="338" spans="1:4" ht="12.75" x14ac:dyDescent="0.2">
      <c r="A338" s="104" t="s">
        <v>25</v>
      </c>
      <c r="B338" s="99">
        <v>400</v>
      </c>
      <c r="C338" s="99">
        <v>123.3</v>
      </c>
      <c r="D338" s="104">
        <v>30.83</v>
      </c>
    </row>
    <row r="339" spans="1:4" ht="12.75" x14ac:dyDescent="0.2">
      <c r="A339" s="104" t="s">
        <v>152</v>
      </c>
      <c r="B339" s="99">
        <v>400</v>
      </c>
      <c r="C339" s="99">
        <v>123.3</v>
      </c>
      <c r="D339" s="104">
        <v>30.83</v>
      </c>
    </row>
    <row r="340" spans="1:4" ht="18" customHeight="1" x14ac:dyDescent="0.2">
      <c r="A340" s="113" t="s">
        <v>231</v>
      </c>
      <c r="B340" s="114">
        <v>3000</v>
      </c>
      <c r="C340" s="114">
        <v>2466.0100000000002</v>
      </c>
      <c r="D340" s="113">
        <v>82.2</v>
      </c>
    </row>
    <row r="341" spans="1:4" ht="12.75" x14ac:dyDescent="0.2">
      <c r="A341" s="104" t="s">
        <v>18</v>
      </c>
      <c r="B341" s="99">
        <v>3000</v>
      </c>
      <c r="C341" s="99">
        <v>2466.0100000000002</v>
      </c>
      <c r="D341" s="104">
        <v>82.2</v>
      </c>
    </row>
    <row r="342" spans="1:4" ht="12.75" x14ac:dyDescent="0.2">
      <c r="A342" s="104" t="s">
        <v>23</v>
      </c>
      <c r="B342" s="99">
        <v>3000</v>
      </c>
      <c r="C342" s="99">
        <v>2466.0100000000002</v>
      </c>
      <c r="D342" s="104">
        <v>82.2</v>
      </c>
    </row>
    <row r="343" spans="1:4" ht="12.75" x14ac:dyDescent="0.2">
      <c r="A343" s="104" t="s">
        <v>25</v>
      </c>
      <c r="B343" s="99">
        <v>3000</v>
      </c>
      <c r="C343" s="99">
        <v>2466.0100000000002</v>
      </c>
      <c r="D343" s="104">
        <v>82.2</v>
      </c>
    </row>
    <row r="344" spans="1:4" ht="12.75" x14ac:dyDescent="0.2">
      <c r="A344" s="104" t="s">
        <v>152</v>
      </c>
      <c r="B344" s="99">
        <v>3000</v>
      </c>
      <c r="C344" s="99">
        <v>2466.0100000000002</v>
      </c>
      <c r="D344" s="104">
        <v>82.2</v>
      </c>
    </row>
    <row r="345" spans="1:4" ht="18" customHeight="1" x14ac:dyDescent="0.2">
      <c r="A345" s="115" t="s">
        <v>180</v>
      </c>
      <c r="B345" s="116">
        <v>95000</v>
      </c>
      <c r="C345" s="116">
        <v>42221.54</v>
      </c>
      <c r="D345" s="115">
        <v>44.44</v>
      </c>
    </row>
    <row r="346" spans="1:4" ht="19.5" customHeight="1" x14ac:dyDescent="0.2">
      <c r="A346" s="113" t="s">
        <v>230</v>
      </c>
      <c r="B346" s="114">
        <v>95000</v>
      </c>
      <c r="C346" s="114">
        <v>42221.54</v>
      </c>
      <c r="D346" s="113">
        <v>44.44</v>
      </c>
    </row>
    <row r="347" spans="1:4" ht="12.75" x14ac:dyDescent="0.2">
      <c r="A347" s="104" t="s">
        <v>18</v>
      </c>
      <c r="B347" s="99">
        <v>95000</v>
      </c>
      <c r="C347" s="99">
        <v>42221.54</v>
      </c>
      <c r="D347" s="104">
        <v>44.44</v>
      </c>
    </row>
    <row r="348" spans="1:4" ht="12.75" x14ac:dyDescent="0.2">
      <c r="A348" s="104" t="s">
        <v>23</v>
      </c>
      <c r="B348" s="99">
        <v>95000</v>
      </c>
      <c r="C348" s="99">
        <v>42221.54</v>
      </c>
      <c r="D348" s="104">
        <v>44.44</v>
      </c>
    </row>
    <row r="349" spans="1:4" ht="12.75" x14ac:dyDescent="0.2">
      <c r="A349" s="104" t="s">
        <v>25</v>
      </c>
      <c r="B349" s="99">
        <v>95000</v>
      </c>
      <c r="C349" s="99">
        <v>42221.54</v>
      </c>
      <c r="D349" s="104">
        <v>44.44</v>
      </c>
    </row>
    <row r="350" spans="1:4" ht="12.75" x14ac:dyDescent="0.2">
      <c r="A350" s="104" t="s">
        <v>152</v>
      </c>
      <c r="B350" s="99">
        <v>95000</v>
      </c>
      <c r="C350" s="99">
        <v>42221.54</v>
      </c>
      <c r="D350" s="104">
        <v>44.44</v>
      </c>
    </row>
    <row r="351" spans="1:4" ht="25.5" x14ac:dyDescent="0.2">
      <c r="A351" s="110" t="s">
        <v>63</v>
      </c>
      <c r="B351" s="111">
        <v>30000</v>
      </c>
      <c r="C351" s="111">
        <v>1896.72</v>
      </c>
      <c r="D351" s="110">
        <v>6.32</v>
      </c>
    </row>
    <row r="352" spans="1:4" ht="18.75" customHeight="1" x14ac:dyDescent="0.2">
      <c r="A352" s="115" t="s">
        <v>181</v>
      </c>
      <c r="B352" s="116">
        <v>30000</v>
      </c>
      <c r="C352" s="116">
        <v>1896.72</v>
      </c>
      <c r="D352" s="115">
        <v>6.32</v>
      </c>
    </row>
    <row r="353" spans="1:4" ht="18" customHeight="1" x14ac:dyDescent="0.2">
      <c r="A353" s="113" t="s">
        <v>228</v>
      </c>
      <c r="B353" s="114">
        <v>30000</v>
      </c>
      <c r="C353" s="114">
        <v>1896.72</v>
      </c>
      <c r="D353" s="113">
        <v>6.32</v>
      </c>
    </row>
    <row r="354" spans="1:4" ht="12.75" x14ac:dyDescent="0.2">
      <c r="A354" s="104" t="s">
        <v>49</v>
      </c>
      <c r="B354" s="99">
        <v>30000</v>
      </c>
      <c r="C354" s="99">
        <v>1896.72</v>
      </c>
      <c r="D354" s="104">
        <v>6.32</v>
      </c>
    </row>
    <row r="355" spans="1:4" ht="12.75" x14ac:dyDescent="0.2">
      <c r="A355" s="104" t="s">
        <v>50</v>
      </c>
      <c r="B355" s="99">
        <v>28000</v>
      </c>
      <c r="C355" s="99">
        <v>1896.72</v>
      </c>
      <c r="D355" s="104">
        <v>6.77</v>
      </c>
    </row>
    <row r="356" spans="1:4" ht="12.75" x14ac:dyDescent="0.2">
      <c r="A356" s="104" t="s">
        <v>51</v>
      </c>
      <c r="B356" s="99">
        <v>12000</v>
      </c>
      <c r="C356" s="99">
        <v>1896.72</v>
      </c>
      <c r="D356" s="104">
        <v>15.81</v>
      </c>
    </row>
    <row r="357" spans="1:4" ht="12.75" x14ac:dyDescent="0.2">
      <c r="A357" s="104" t="s">
        <v>182</v>
      </c>
      <c r="B357" s="99">
        <v>2000</v>
      </c>
      <c r="C357" s="99">
        <v>1493.75</v>
      </c>
      <c r="D357" s="104">
        <v>74.69</v>
      </c>
    </row>
    <row r="358" spans="1:4" ht="12.75" x14ac:dyDescent="0.2">
      <c r="A358" s="104" t="s">
        <v>183</v>
      </c>
      <c r="B358" s="99">
        <v>10000</v>
      </c>
      <c r="C358" s="99">
        <v>402.97</v>
      </c>
      <c r="D358" s="104">
        <v>4.03</v>
      </c>
    </row>
    <row r="359" spans="1:4" ht="12.75" x14ac:dyDescent="0.2">
      <c r="A359" s="104" t="s">
        <v>184</v>
      </c>
      <c r="B359" s="99">
        <v>10000</v>
      </c>
      <c r="C359" s="99"/>
      <c r="D359" s="104"/>
    </row>
    <row r="360" spans="1:4" ht="12.75" x14ac:dyDescent="0.2">
      <c r="A360" s="104" t="s">
        <v>185</v>
      </c>
      <c r="B360" s="99">
        <v>10000</v>
      </c>
      <c r="C360" s="99"/>
      <c r="D360" s="104"/>
    </row>
    <row r="361" spans="1:4" ht="12.75" x14ac:dyDescent="0.2">
      <c r="A361" s="104" t="s">
        <v>186</v>
      </c>
      <c r="B361" s="99">
        <v>6000</v>
      </c>
      <c r="C361" s="99"/>
      <c r="D361" s="104"/>
    </row>
    <row r="362" spans="1:4" ht="12.75" x14ac:dyDescent="0.2">
      <c r="A362" s="104" t="s">
        <v>187</v>
      </c>
      <c r="B362" s="99">
        <v>6000</v>
      </c>
      <c r="C362" s="99"/>
      <c r="D362" s="104"/>
    </row>
    <row r="363" spans="1:4" ht="12.75" x14ac:dyDescent="0.2">
      <c r="A363" s="104" t="s">
        <v>53</v>
      </c>
      <c r="B363" s="99">
        <v>2000</v>
      </c>
      <c r="C363" s="99">
        <v>0</v>
      </c>
      <c r="D363" s="104">
        <v>0</v>
      </c>
    </row>
    <row r="364" spans="1:4" ht="12.75" x14ac:dyDescent="0.2">
      <c r="A364" s="104" t="s">
        <v>177</v>
      </c>
      <c r="B364" s="99">
        <v>2000</v>
      </c>
      <c r="C364" s="99"/>
      <c r="D364" s="104"/>
    </row>
    <row r="365" spans="1:4" ht="12.75" x14ac:dyDescent="0.2">
      <c r="A365" s="104" t="s">
        <v>178</v>
      </c>
      <c r="B365" s="99">
        <v>2000</v>
      </c>
      <c r="C365" s="99"/>
      <c r="D365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Naslovna</vt:lpstr>
      <vt:lpstr>Sažetak</vt:lpstr>
      <vt:lpstr>Prihodi i rashodi-po ek.klasif.</vt:lpstr>
      <vt:lpstr>Prihodi i rashodi -izvori fin.</vt:lpstr>
      <vt:lpstr>Rashodi prema funk.klas.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2025-07-15T08:52:53Z</cp:lastPrinted>
  <dcterms:created xsi:type="dcterms:W3CDTF">2022-02-23T11:39:51Z</dcterms:created>
  <dcterms:modified xsi:type="dcterms:W3CDTF">2025-07-28T13:05:57Z</dcterms:modified>
</cp:coreProperties>
</file>