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AppData\Local\Microsoft\Windows\INetCache\Content.Outlook\5R1N750K\"/>
    </mc:Choice>
  </mc:AlternateContent>
  <xr:revisionPtr revIDLastSave="0" documentId="13_ncr:1_{3A0D015A-163E-45F9-A2AF-34818B90BD9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Naslovna" sheetId="9" r:id="rId1"/>
    <sheet name="Sažetak" sheetId="8" r:id="rId2"/>
    <sheet name="Prihodi i rashodi-po ek.klasif." sheetId="14" r:id="rId3"/>
    <sheet name="Prihodi i rashodi -izvori fin." sheetId="6" r:id="rId4"/>
    <sheet name="Rashodi prema funk.klas." sheetId="11" r:id="rId5"/>
    <sheet name="Račun financiranja" sheetId="16" r:id="rId6"/>
    <sheet name="Račun financiranja prema izvori" sheetId="17" r:id="rId7"/>
    <sheet name="Posebni dio" sheetId="15" r:id="rId8"/>
  </sheets>
  <calcPr calcId="179021"/>
</workbook>
</file>

<file path=xl/calcChain.xml><?xml version="1.0" encoding="utf-8"?>
<calcChain xmlns="http://schemas.openxmlformats.org/spreadsheetml/2006/main">
  <c r="F5" i="6" l="1"/>
  <c r="F6" i="11" l="1"/>
  <c r="G6" i="11"/>
  <c r="F7" i="11"/>
  <c r="F8" i="11"/>
  <c r="F9" i="11"/>
  <c r="F10" i="11"/>
  <c r="E12" i="15"/>
  <c r="E26" i="15"/>
  <c r="E27" i="15"/>
  <c r="E52" i="15"/>
  <c r="E65" i="15"/>
  <c r="E66" i="15"/>
  <c r="E67" i="15"/>
  <c r="E68" i="15"/>
  <c r="E69" i="15"/>
  <c r="E70" i="15"/>
  <c r="B5" i="15"/>
  <c r="F4" i="14" l="1"/>
  <c r="G4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59" i="14"/>
  <c r="G160" i="14"/>
  <c r="G161" i="14"/>
  <c r="G162" i="14"/>
  <c r="G163" i="14"/>
  <c r="G164" i="14"/>
  <c r="G40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5" i="14"/>
  <c r="G34" i="6"/>
  <c r="G35" i="6"/>
  <c r="G33" i="6"/>
  <c r="G30" i="6"/>
  <c r="G31" i="6"/>
  <c r="G29" i="6"/>
  <c r="G26" i="6"/>
  <c r="G27" i="6"/>
  <c r="G25" i="6"/>
  <c r="G17" i="6"/>
  <c r="G14" i="6"/>
  <c r="G15" i="6"/>
  <c r="G13" i="6"/>
  <c r="G10" i="6"/>
  <c r="G11" i="6"/>
  <c r="G9" i="6"/>
  <c r="G7" i="6"/>
  <c r="G6" i="6"/>
  <c r="G5" i="6"/>
  <c r="D41" i="6"/>
  <c r="D40" i="6"/>
  <c r="D38" i="14"/>
  <c r="J11" i="8" l="1"/>
  <c r="K11" i="8"/>
  <c r="F13" i="8"/>
  <c r="G13" i="8"/>
  <c r="H13" i="8"/>
  <c r="I13" i="8"/>
  <c r="J14" i="8"/>
  <c r="K14" i="8"/>
  <c r="J15" i="8"/>
  <c r="K15" i="8"/>
  <c r="F16" i="8"/>
  <c r="F17" i="8" s="1"/>
  <c r="G16" i="8"/>
  <c r="H16" i="8"/>
  <c r="H17" i="8" s="1"/>
  <c r="I16" i="8"/>
  <c r="F31" i="8" l="1"/>
  <c r="J16" i="8"/>
  <c r="G17" i="8"/>
  <c r="I17" i="8"/>
  <c r="K16" i="8"/>
  <c r="K13" i="8"/>
  <c r="J13" i="8"/>
  <c r="I24" i="8"/>
  <c r="G24" i="8"/>
  <c r="F24" i="8"/>
  <c r="H31" i="8"/>
  <c r="I31" i="8" l="1"/>
  <c r="G31" i="8"/>
  <c r="E40" i="14"/>
  <c r="E164" i="14" s="1"/>
  <c r="F140" i="14"/>
  <c r="F139" i="14"/>
  <c r="F100" i="14"/>
  <c r="F99" i="14"/>
  <c r="C38" i="14"/>
  <c r="B38" i="14" l="1"/>
  <c r="E40" i="6" l="1"/>
  <c r="E41" i="6"/>
  <c r="C41" i="6"/>
  <c r="C40" i="6"/>
  <c r="E15" i="6" l="1"/>
  <c r="E35" i="6"/>
  <c r="B35" i="6"/>
  <c r="F34" i="6"/>
  <c r="F33" i="6"/>
  <c r="F37" i="6"/>
  <c r="G37" i="6"/>
  <c r="F38" i="6"/>
  <c r="G38" i="6"/>
  <c r="B31" i="6"/>
  <c r="B27" i="6"/>
  <c r="B19" i="6"/>
  <c r="B11" i="6"/>
  <c r="B7" i="6"/>
  <c r="F35" i="6" l="1"/>
  <c r="F6" i="14" l="1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5" i="14"/>
  <c r="E31" i="6" l="1"/>
  <c r="E11" i="6"/>
  <c r="E7" i="6"/>
  <c r="E19" i="6" l="1"/>
  <c r="E27" i="6"/>
  <c r="G9" i="11" l="1"/>
  <c r="G10" i="11"/>
  <c r="B40" i="6" l="1"/>
  <c r="B41" i="6"/>
  <c r="G39" i="6"/>
  <c r="F39" i="6"/>
  <c r="F31" i="6"/>
  <c r="F30" i="6"/>
  <c r="F29" i="6"/>
  <c r="F27" i="6"/>
  <c r="F26" i="6"/>
  <c r="F25" i="6"/>
  <c r="G23" i="6"/>
  <c r="F23" i="6"/>
  <c r="G22" i="6"/>
  <c r="F22" i="6"/>
  <c r="G21" i="6"/>
  <c r="F21" i="6"/>
  <c r="G19" i="6"/>
  <c r="F19" i="6"/>
  <c r="G18" i="6"/>
  <c r="F18" i="6"/>
  <c r="F17" i="6"/>
  <c r="F15" i="6"/>
  <c r="F14" i="6"/>
  <c r="F13" i="6"/>
  <c r="F11" i="6"/>
  <c r="F10" i="6"/>
  <c r="F9" i="6"/>
  <c r="F7" i="6"/>
  <c r="F6" i="6"/>
  <c r="G8" i="11" l="1"/>
  <c r="G7" i="11" l="1"/>
  <c r="G41" i="6" l="1"/>
  <c r="F41" i="6"/>
  <c r="F40" i="6"/>
  <c r="G40" i="6" l="1"/>
</calcChain>
</file>

<file path=xl/sharedStrings.xml><?xml version="1.0" encoding="utf-8"?>
<sst xmlns="http://schemas.openxmlformats.org/spreadsheetml/2006/main" count="687" uniqueCount="261">
  <si>
    <t>6 Prihodi poslovanja</t>
  </si>
  <si>
    <t>64 Prihodi od imovine</t>
  </si>
  <si>
    <t>641 Prihodi od financijske imovine</t>
  </si>
  <si>
    <t>6413 Kamate na oročena sredstva i depozite po viđenju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</si>
  <si>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</si>
  <si>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</si>
  <si>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</si>
  <si>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</si>
  <si>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</si>
  <si>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</si>
  <si>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</si>
  <si>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SVEUKUPNO PRIHODI</t>
  </si>
  <si>
    <t>3 Rashodi poslovanja</t>
  </si>
  <si>
    <t>31 Rashodi za zaposlene</t>
  </si>
  <si>
    <t>3111 Plaće za redovan rad</t>
  </si>
  <si>
    <t>312 Ostali rashodi za zaposlene</t>
  </si>
  <si>
    <t>3121 Ostali rashodi za zaposlene</t>
  </si>
  <si>
    <t>313 Doprinosi na plaće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</si>
  <si>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</si>
  <si>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</si>
  <si>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</si>
  <si>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</si>
  <si>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</si>
  <si>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</si>
  <si>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</si>
  <si>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</si>
  <si>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</si>
  <si>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</si>
  <si>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</si>
  <si>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</si>
  <si>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</si>
  <si>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</si>
  <si>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</si>
  <si>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</si>
  <si>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</si>
  <si>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</si>
  <si>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</si>
  <si>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</si>
  <si>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</si>
  <si>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</si>
  <si>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</si>
  <si>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</si>
  <si>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</si>
  <si>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</si>
  <si>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</si>
  <si>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</si>
  <si>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</si>
  <si>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</si>
  <si>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</si>
  <si>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</si>
  <si>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</si>
  <si>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</si>
  <si>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4226 Sportska i glazbena oprema</t>
  </si>
  <si>
    <t>424 Knjige, umjetnička djela i ostale izložbene vrijednosti</t>
  </si>
  <si>
    <t>SVEUKUPNO RASHODI</t>
  </si>
  <si>
    <t>67 Prihodi iz nadležnog proračuna i od HZZO-a temeljem ugovornih obveza</t>
  </si>
  <si>
    <t>6711 Prihodi iz nadležnog proračuna za financiranje rashoda poslovanja</t>
  </si>
  <si>
    <t>671 Prihodi iz nadležnog proračuna za financiranje redovne djelatnosti proračunskih korisnika</t>
  </si>
  <si>
    <t>6712 Prihodi iz nadležnog proračuna za nabavu nefinancijske imovine</t>
  </si>
  <si>
    <t>RASHODI UKUPNO</t>
  </si>
  <si>
    <t>381 Tekuće donacije</t>
  </si>
  <si>
    <t>II. POSEBNI DIO</t>
  </si>
  <si>
    <t>IZVRŠENJE PRIHODA I RASHODA PREMA IZVORIMA FINANCIRANJA</t>
  </si>
  <si>
    <t>Brojčana oznaka i naziv izvora financiranja</t>
  </si>
  <si>
    <t>Prihodi</t>
  </si>
  <si>
    <t>Rashodi</t>
  </si>
  <si>
    <t>Razlika</t>
  </si>
  <si>
    <t>UKUPNO PRIHODI</t>
  </si>
  <si>
    <t>UKUPNO RASHODI</t>
  </si>
  <si>
    <t>IZVRŠENJE PRIHODA I RASHODA PREMA EKONOMSKOJ KLASIFIKACIJI</t>
  </si>
  <si>
    <t>Konto</t>
  </si>
  <si>
    <t>3293 Reprezentacija</t>
  </si>
  <si>
    <t>IZVJEŠTAJ O RASHODIMA PREMA FUNKCIJSKOJ KLASIFIKACIJI</t>
  </si>
  <si>
    <t>BROJČANA OZNAKA I NAZIV</t>
  </si>
  <si>
    <t>Funk. klas: 0 Javnost</t>
  </si>
  <si>
    <t>Funk. klas: 09 OBRAZOVANJE</t>
  </si>
  <si>
    <t>Funk. klas: 091 Predškolsko i osnovno obrazovanje</t>
  </si>
  <si>
    <t>Funk. klas: 096 Dodatne usluge u obrazovanju</t>
  </si>
  <si>
    <t>I. OPĆI DIO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</si>
  <si>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</si>
  <si>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</si>
  <si>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</si>
  <si>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</si>
  <si>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</si>
  <si>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RAZLIKA - VIŠAK / MANJAK</t>
  </si>
  <si>
    <t>Izvor 11 - Opći prihodi i primici</t>
  </si>
  <si>
    <t>SVEUKUPNO</t>
  </si>
  <si>
    <t>18054001 MATERIJALNI I FINANCIJSKI RASHODI</t>
  </si>
  <si>
    <t>32111 Dnevnice za službeni put u zemlji</t>
  </si>
  <si>
    <t>32113 Naknade za smještaj na službenom putu u zemlji</t>
  </si>
  <si>
    <t>32115 Naknade za prijevoz na službenom putu u zemlji</t>
  </si>
  <si>
    <t>32131 Seminari, savjetovanja i simpoziji</t>
  </si>
  <si>
    <t>32211 Uredski materijal</t>
  </si>
  <si>
    <t>32212 Literatura (publikacije, časopisi, glasila, knjige i ostalo)</t>
  </si>
  <si>
    <t>32214 Materijal i sredstva za čišćenje i održavanje</t>
  </si>
  <si>
    <t>32216 Materijal za higijenske potrebe i njegu</t>
  </si>
  <si>
    <t>32242 Materijal i dijelovi za tekuće i investicijsko održavanje postrojenja i opreme</t>
  </si>
  <si>
    <t>32251 Sitni inventar</t>
  </si>
  <si>
    <t>32271 Službena, radna i zaštitna odjeća i obuća</t>
  </si>
  <si>
    <t>32311 Usluge telefona, telefaksa</t>
  </si>
  <si>
    <t>32313 Poštarina (pisma, tiskanice i sl.)</t>
  </si>
  <si>
    <t>32322 Usluge tekućeg i investicijskog održavanja postrojenja i opreme</t>
  </si>
  <si>
    <t>32341 Opskrba vodom</t>
  </si>
  <si>
    <t>32342 Iznošenje i odvoz smeća</t>
  </si>
  <si>
    <t>32349 Ostale komunalne usluge</t>
  </si>
  <si>
    <t>32361 Obvezni i preventivni zdravstveni pregledi zaposlenika</t>
  </si>
  <si>
    <t>32371 Autorski honorari</t>
  </si>
  <si>
    <t>32373 Usluge odvjetnika i pravnog savjetovanja</t>
  </si>
  <si>
    <t>32379 Ostale intelektualne usluge</t>
  </si>
  <si>
    <t>32381 Usluge ažuriranja računalnih baza</t>
  </si>
  <si>
    <t>32389 Ostale računalne usluge</t>
  </si>
  <si>
    <t>32396 Usluge čuvanja imovine i osoba</t>
  </si>
  <si>
    <t>32922 Premije osiguranja ostale imovine</t>
  </si>
  <si>
    <t>32931 Reprezentacija</t>
  </si>
  <si>
    <t>3294 Članarine</t>
  </si>
  <si>
    <t>32941 Tuzemne članarine</t>
  </si>
  <si>
    <t>32959 Ostale pristojbe i naknade</t>
  </si>
  <si>
    <t>32999 Ostali nespomenuti rashodi poslovanja</t>
  </si>
  <si>
    <t>34312 Usluge platnog prometa</t>
  </si>
  <si>
    <t>18054004 REDOVNA DJELATNOST OSNOVNOG OBRAZOVANJA</t>
  </si>
  <si>
    <t>311 Plaće</t>
  </si>
  <si>
    <t>31111 Plaće za zaposlene</t>
  </si>
  <si>
    <t>31212 Nagrade</t>
  </si>
  <si>
    <t>31213 Darovi</t>
  </si>
  <si>
    <t>31215 Naknade za bolest, invalidnost i smrtni slučaj</t>
  </si>
  <si>
    <t>31216 Regres za godišnji odmor</t>
  </si>
  <si>
    <t>31219 Ostali nenavedeni rashodi za zaposlene</t>
  </si>
  <si>
    <t>3132 Doprinos za zdravstveno osiguranje</t>
  </si>
  <si>
    <t>31321 Doprinosi za obvezno zdravstveno osiguranje</t>
  </si>
  <si>
    <t>32121 Naknade za prijevoz na posao i s posla</t>
  </si>
  <si>
    <t>32955 Novčana naknada poslodavca zbog nezapošljavanja osoba s invaliditetom</t>
  </si>
  <si>
    <t>18055002 OSTALI PROJEKTI U OSNOVNOM ŠKOLSTVU</t>
  </si>
  <si>
    <t>Izvor: 11 Opći prihodi i primici</t>
  </si>
  <si>
    <t>32231 Električna energija</t>
  </si>
  <si>
    <t>37221 Sufinanciranje cijene prijevoza</t>
  </si>
  <si>
    <t>32112 Dnevnice za službeni put u inozemstvu</t>
  </si>
  <si>
    <t>32114 Naknade za smještaj na službenom putu u inozemstvu</t>
  </si>
  <si>
    <t>32116 Naknade za prijevoz na službenom putu u inozemstvu</t>
  </si>
  <si>
    <t>32219 Ostali materijal za potrebe redovnog poslovanja</t>
  </si>
  <si>
    <t>32224 Namirnice</t>
  </si>
  <si>
    <t>32321 Usluge tekućeg i investicijskog održavanja građevinskih objekata</t>
  </si>
  <si>
    <t>37224 Prehrana</t>
  </si>
  <si>
    <t>37229 Ostale naknade iz proračuna u naravi</t>
  </si>
  <si>
    <t>38 Rashodi za donacije, kazne, naknade šteta i kapitalne pomoći</t>
  </si>
  <si>
    <t>3812 Tekuće donacije u naravi</t>
  </si>
  <si>
    <t>38129 Ostale tekuće donacije u naravi</t>
  </si>
  <si>
    <t>42261 Sportska oprema</t>
  </si>
  <si>
    <t>Izvor: 99 Višak/manjak prihoda proračunskih korisnika</t>
  </si>
  <si>
    <t>18055006 PRODUŽENI BORAVAK</t>
  </si>
  <si>
    <t>32226 Lijekovi</t>
  </si>
  <si>
    <t>32343 Deratizacija i dezinsekcija</t>
  </si>
  <si>
    <t>32363 Laboratorijske usluge</t>
  </si>
  <si>
    <t>32391 Grafičke i tiskarske usluge, usluge kopiranja i uvezivanja i slično</t>
  </si>
  <si>
    <t>32392 Film i izrada fotografija</t>
  </si>
  <si>
    <t>32399 Ostale nespomenute usluge</t>
  </si>
  <si>
    <t>3291 Naknade za rad predstavničkih i izvršnih tijela, povjerenstava i slično</t>
  </si>
  <si>
    <t>32912 Naknade članovima povjerenstava</t>
  </si>
  <si>
    <t>18055021 TEKUĆE I INVESTICIJSKO ODRŽAVANJE IZNAD MINIMALNOG STANDARDA</t>
  </si>
  <si>
    <t>18055023 STRUČNO RAZVOJNE SLUŽBE</t>
  </si>
  <si>
    <t>18055036 ASISTENT U NASTAVI</t>
  </si>
  <si>
    <t>18055037 SUFINANCIRANJE ŠKOLSKOG ŠPORTA</t>
  </si>
  <si>
    <t>32372 Ugovori o djelu</t>
  </si>
  <si>
    <t>18055039 NABAVA ŠKOLSKIH UDŽBENIKA</t>
  </si>
  <si>
    <t>4241 Knjige u knjižnicama</t>
  </si>
  <si>
    <t>42411 Knjige u knjižnici</t>
  </si>
  <si>
    <t>18055040 SHEMA ŠKOLSKOG VOĆA</t>
  </si>
  <si>
    <t>18055043 PREHRANA ZA UČENIKE U OSNOVNIM ŠKOLAMA</t>
  </si>
  <si>
    <t>18056002 ŠKOLSKA OPREMA</t>
  </si>
  <si>
    <t>42211 Računala i računalna oprema</t>
  </si>
  <si>
    <t>42212 Uredski namještaj</t>
  </si>
  <si>
    <t>4223 Oprema za održavanje i zaštitu</t>
  </si>
  <si>
    <t>42239 Ostala oprema za održavanje i zaštitu</t>
  </si>
  <si>
    <t>4225 Instrumenti, uređaji i strojevi</t>
  </si>
  <si>
    <t>42259 Ostali instrumenti, uređaji i strojevi</t>
  </si>
  <si>
    <t>Račun/Vrsta rashoda(izdataka)</t>
  </si>
  <si>
    <t>OSTVARENJE/IZVRŠENJE 
01.01.2025. - 30.06.2025.</t>
  </si>
  <si>
    <t>63 Pomoći iz inozemstva (darovnice) i od subjekata unutar opće države</t>
  </si>
  <si>
    <t>633 Pomoći iz proračuna i izvanproračunskim korisnicima</t>
  </si>
  <si>
    <t>6331 Tekuće pomoći iz proračuna i izvanproračunskim korisnicima</t>
  </si>
  <si>
    <t>63312 Tekuće pomoći iz županijskog proračuna</t>
  </si>
  <si>
    <t>636 Tekuće pomoći pror.koris. iz proračuna koji im nije nadležan</t>
  </si>
  <si>
    <t>6361 Tekuće pomoći pror.korisnika iz proračuna koji im nije nadležan</t>
  </si>
  <si>
    <t>63612 Tekuće pomoći proračunskim korisnicima iz proračuna koji im nije nadležan</t>
  </si>
  <si>
    <t>64132 Kamate na depozite po viđenju</t>
  </si>
  <si>
    <t>65 Prihodi od upravnih administrativnih pristojbi, pristojbi po posebnim propisima i naknada</t>
  </si>
  <si>
    <t>65264 Sufinanciranje cijene usluge, participacije i slično</t>
  </si>
  <si>
    <t>65267 Prihodi s naslova osiguranja, refundacije štete i totalne štete</t>
  </si>
  <si>
    <t>65269 Ostali nespomenuti prihodi po posebnim propisima</t>
  </si>
  <si>
    <t>66313 Tekuće donacije od trgovačkih društava</t>
  </si>
  <si>
    <t>66323 Kapitalne donacije od trgovačkih društava</t>
  </si>
  <si>
    <t>661 Prihodi koje proračuni i proračunski korisnici ostvare obavljanjem poslova na tržištu (vlastiti prihodi)</t>
  </si>
  <si>
    <t>66151 Prihodi od pruženih usluga</t>
  </si>
  <si>
    <t>66314 Tekuće donacije od ostalih subjekata izvan opće države</t>
  </si>
  <si>
    <t>32319 Ostale usluge za komunikaciju i prijevoz</t>
  </si>
  <si>
    <t>32952 Sudske pristojbe</t>
  </si>
  <si>
    <t>32953 Javnobilježničke pristojbe</t>
  </si>
  <si>
    <t>67111 Prihodi iz nadležnog proračuna za fin.rashoda poslovan</t>
  </si>
  <si>
    <t>67121 Prihodi iz nadležnog proračuna za fin.ras.za nab.nef.imovine</t>
  </si>
  <si>
    <t>Izvor 41 - Potpore za decentralizirane izdatke</t>
  </si>
  <si>
    <t>Izvor 59 - Pomoći iz državnog proračuna za plaće te ostale rashode za zaposlene</t>
  </si>
  <si>
    <t>Izvor 99 - Višak/manjak prihoda proračunskih korisnika</t>
  </si>
  <si>
    <t>Izvor 65 - Donacije i ostali namjenski prihodi proračunskih korisnika</t>
  </si>
  <si>
    <t>Izvor 35 - Vlastiti prihodi proračunskih korisnika</t>
  </si>
  <si>
    <t>Izvor 52 - Namjenske tekuće pomoći</t>
  </si>
  <si>
    <t>Izvor: 31 Potpore za decentralizirane izdatke</t>
  </si>
  <si>
    <t>3235 Zakupnine i najamnine</t>
  </si>
  <si>
    <t>32354 Licence</t>
  </si>
  <si>
    <t>Izvor: 49 Pomoći iz državnog proračuna za plaće te ostale rashode za zaposlene</t>
  </si>
  <si>
    <t>Izvor: 55 Donacije i ostali namjenski prihodi proračunskih korisnika</t>
  </si>
  <si>
    <t>3721 Naknade građanima i kućanstvima u novcu</t>
  </si>
  <si>
    <t>37219 Ostale naknade iz proračuna u novcu</t>
  </si>
  <si>
    <t>Izvor: 44 EU fondovi-pomoći</t>
  </si>
  <si>
    <t>Izvor: 5.56111 ESF plus - predfinanciranje iz općih prihoda i primitaka</t>
  </si>
  <si>
    <t>Izvor: 42 Namjenske tekuće pomoći</t>
  </si>
  <si>
    <t>Izvor: 5.56511 EPFZRR - predfinanciranje iz općih prihoda i primitaka</t>
  </si>
  <si>
    <t xml:space="preserve">Izvršenje rashoda i izdataka po ekonomskoj i programskoj klasifikaciji i izvorima financiranja za razdoblje 01.01.2026. - 30.06.2026. </t>
  </si>
  <si>
    <t>PLAN 2026.</t>
  </si>
  <si>
    <t>OSTVARENJE/IZVRŠENJE 
01.01.2026. - 30.06.2026.</t>
  </si>
  <si>
    <t>IZVORNI PLAN ILI REBALANS 2026.</t>
  </si>
  <si>
    <t>Izvor 5.56111 - ESF plus - predfinanciranje iz općih prihoda I primitaka</t>
  </si>
  <si>
    <t>Izvor 5.56511 - EPFZRR - predfinanciranje iz općih prihoda I primitka</t>
  </si>
  <si>
    <t>3235 zakupnine I najamnine</t>
  </si>
  <si>
    <t>32354 licence</t>
  </si>
  <si>
    <t>3721 naknade građanima I kučanstvima u novcu</t>
  </si>
  <si>
    <t>37219 ostale naknade iz proračuna u novcu</t>
  </si>
  <si>
    <t xml:space="preserve">POLUGODIŠNJI  IZVJEŠTAJ O IZVRŠENJU FINANCIJSKOG PLANA ZA RAZDOBLJE 
01.01.2026 - 30.06.2026. </t>
  </si>
  <si>
    <r>
      <rPr>
        <b/>
        <sz val="18"/>
        <color theme="1"/>
        <rFont val="Calibri"/>
        <family val="2"/>
        <charset val="238"/>
        <scheme val="minor"/>
      </rPr>
      <t>OSNOVNA ŠKOLA LUKA PALJETKA</t>
    </r>
    <r>
      <rPr>
        <sz val="11"/>
        <color theme="1"/>
        <rFont val="Calibri"/>
        <family val="2"/>
        <charset val="238"/>
        <scheme val="minor"/>
      </rPr>
      <t xml:space="preserve">
Dr.Vladka Mačeka 11</t>
    </r>
    <r>
      <rPr>
        <i/>
        <sz val="11"/>
        <color theme="1"/>
        <rFont val="Calibri"/>
        <family val="2"/>
        <charset val="238"/>
        <scheme val="minor"/>
      </rPr>
      <t xml:space="preserve"> | 20 000 Dubrovnik | e-mail: tajnistvo@os-lpaljetka-du.skole.hr
Tel: 020/325-587| OIB: 51168714897 | ŠIFRA: 19-018-010
REPUBLIKA HRVATSKA | DUBROVAČKO-NERETVANSKA ŽUPANIJA | GRAD DUBROVNIK
_______________________________________________________________________
</t>
    </r>
  </si>
  <si>
    <t>POLUGODIŠNJI IZVJEŠTAJ O IZVRŠENJU FINANCIJSKOG PLANA ZA RAZDOBLJE 01.01.2026. - 30.06.2026.</t>
  </si>
  <si>
    <t xml:space="preserve"> 1.3. RAČUN FINANCIRANJA</t>
  </si>
  <si>
    <t xml:space="preserve">1.3.1. IZVJEŠTAJ RAČUNA FINANCIRANJA PREMA EKONOMSKOJ KLASIFIKACIJI </t>
  </si>
  <si>
    <t xml:space="preserve"> OSTVARENJE / IZVRŠENJE 30.6.2025.</t>
  </si>
  <si>
    <t>TEKUĆI PLAN ZA 2026. GODINU</t>
  </si>
  <si>
    <t>OSTVARENJE / IZVRŠENJE 30.6.2026.</t>
  </si>
  <si>
    <t>INDEKS 5/2</t>
  </si>
  <si>
    <t>INDEKS 5/4</t>
  </si>
  <si>
    <t>6=5/2*100</t>
  </si>
  <si>
    <t>7=5/4*100</t>
  </si>
  <si>
    <t>Izdaci za financijsku imovinu i otplate zajmova</t>
  </si>
  <si>
    <t>Primici od financijske imovine i zaduživanja</t>
  </si>
  <si>
    <t>1.3.2. IZVJEŠTAJ RAČUNA FINANCIRANJA PREMA IZVORIMA FINANCIRANJA</t>
  </si>
  <si>
    <t>UKUPNO PRIMICI</t>
  </si>
  <si>
    <t>UKUPNO IZDACI</t>
  </si>
  <si>
    <t>1.1. SAŽETAK  RAČUNA PRIHODA I RASHODA I RAČUNA FINANCIRANJA</t>
  </si>
  <si>
    <t>A) SAŽETAK RAČUNA PRIHODA I RASHODA</t>
  </si>
  <si>
    <t>-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</si>
  <si>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</si>
  <si>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</si>
  <si>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</si>
  <si>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</si>
  <si>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</si>
  <si>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PRIJENOS VIŠAK/MANJAK IZ PRETHODNE GODINE</t>
  </si>
  <si>
    <t>PRIJENOS VIŠKA/MANJKA U SLJEDEĆE RAZDOBLJE</t>
  </si>
  <si>
    <t>Index (4/3)</t>
  </si>
  <si>
    <t>5=4/3</t>
  </si>
  <si>
    <t>7=5/2*100</t>
  </si>
  <si>
    <t>6=5/4*100</t>
  </si>
  <si>
    <t>Indeks 5/2</t>
  </si>
  <si>
    <t>Indeks 5/4</t>
  </si>
  <si>
    <t>Indeks  5/2</t>
  </si>
  <si>
    <t>KLASA: 400-01/26-01/11</t>
  </si>
  <si>
    <t>URBROJ: 2117-1-131-03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</si>
</sst>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n_-;\-* #,##0.00\ _k_n_-;_-* &quot;-&quot;??\ _k_n_-;_-@_-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9"/>
      <color rgb="FF000000"/>
      <name val="Arial"/>
      <family val="2"/>
      <charset val="238"/>
    </font>
    <font>
      <sz val="10"/>
      <color theme="1"/>
      <name val="Verdana"/>
      <family val="2"/>
      <charset val="238"/>
    </font>
    <font>
      <b/>
      <sz val="12"/>
      <color rgb="FF000000"/>
      <name val="Calibri Light"/>
      <family val="2"/>
      <charset val="238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Verdana"/>
      <family val="2"/>
      <charset val="238"/>
    </font>
    <font>
      <sz val="8"/>
      <color rgb="FFFF0000"/>
      <name val="Verdana"/>
      <family val="2"/>
      <charset val="238"/>
    </font>
    <font>
      <b/>
      <sz val="10"/>
      <color theme="1"/>
      <name val="Arial"/>
      <family val="2"/>
      <charset val="238"/>
    </font>
    <font>
      <sz val="9"/>
      <color rgb="FFFF0000"/>
      <name val="Verdana"/>
      <family val="2"/>
      <charset val="238"/>
    </font>
    <font>
      <b/>
      <sz val="14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9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Arial"/>
      <family val="2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000000"/>
      <name val="Verdana"/>
      <family val="2"/>
    </font>
    <font>
      <sz val="10"/>
      <name val="Arial"/>
      <family val="2"/>
    </font>
    <font>
      <b/>
      <sz val="7"/>
      <color theme="1"/>
      <name val="Verdana"/>
      <family val="2"/>
      <charset val="238"/>
    </font>
    <font>
      <b/>
      <sz val="10"/>
      <color theme="1"/>
      <name val="Arial"/>
      <family val="2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color indexed="8"/>
      <name val="Arial"/>
      <family val="2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37" fillId="0" borderId="0"/>
    <xf numFmtId="43" fontId="1" fillId="0" borderId="0" applyFont="0" applyFill="0" applyBorder="0" applyAlignment="0" applyProtection="0"/>
  </cellStyleXfs>
  <cellXfs count="264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wrapText="1"/>
    </xf>
    <xf numFmtId="0" fontId="22" fillId="0" borderId="2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14" fillId="0" borderId="0" xfId="0" applyFont="1"/>
    <xf numFmtId="0" fontId="27" fillId="32" borderId="12" xfId="41" applyFont="1" applyBorder="1" applyAlignment="1">
      <alignment horizontal="left" wrapText="1"/>
    </xf>
    <xf numFmtId="4" fontId="27" fillId="32" borderId="31" xfId="41" applyNumberFormat="1" applyFont="1" applyBorder="1" applyAlignment="1">
      <alignment horizontal="right" wrapText="1"/>
    </xf>
    <xf numFmtId="4" fontId="27" fillId="32" borderId="32" xfId="41" applyNumberFormat="1" applyFont="1" applyBorder="1" applyAlignment="1">
      <alignment horizontal="right" wrapText="1"/>
    </xf>
    <xf numFmtId="0" fontId="35" fillId="0" borderId="0" xfId="0" applyFont="1"/>
    <xf numFmtId="0" fontId="36" fillId="0" borderId="0" xfId="0" applyNumberFormat="1" applyFont="1" applyFill="1" applyBorder="1" applyAlignment="1" applyProtection="1">
      <alignment horizontal="center" vertical="center" wrapText="1"/>
    </xf>
    <xf numFmtId="0" fontId="37" fillId="0" borderId="0" xfId="0" applyNumberFormat="1" applyFont="1" applyFill="1" applyBorder="1" applyAlignment="1" applyProtection="1">
      <alignment vertical="center" wrapText="1"/>
    </xf>
    <xf numFmtId="0" fontId="31" fillId="34" borderId="12" xfId="0" applyNumberFormat="1" applyFont="1" applyFill="1" applyBorder="1" applyAlignment="1" applyProtection="1">
      <alignment horizontal="left" vertical="center" wrapText="1"/>
    </xf>
    <xf numFmtId="0" fontId="39" fillId="36" borderId="12" xfId="0" applyNumberFormat="1" applyFont="1" applyFill="1" applyBorder="1" applyAlignment="1" applyProtection="1">
      <alignment horizontal="center" vertical="center" wrapText="1"/>
    </xf>
    <xf numFmtId="0" fontId="36" fillId="34" borderId="0" xfId="0" applyNumberFormat="1" applyFont="1" applyFill="1" applyBorder="1" applyAlignment="1" applyProtection="1">
      <alignment horizontal="center" vertical="center" wrapText="1"/>
    </xf>
    <xf numFmtId="0" fontId="37" fillId="34" borderId="0" xfId="0" applyNumberFormat="1" applyFont="1" applyFill="1" applyBorder="1" applyAlignment="1" applyProtection="1">
      <alignment vertical="center" wrapText="1"/>
    </xf>
    <xf numFmtId="0" fontId="42" fillId="33" borderId="12" xfId="0" applyFont="1" applyFill="1" applyBorder="1" applyAlignment="1">
      <alignment vertical="center" wrapText="1"/>
    </xf>
    <xf numFmtId="10" fontId="42" fillId="33" borderId="12" xfId="43" applyNumberFormat="1" applyFont="1" applyFill="1" applyBorder="1" applyAlignment="1">
      <alignment horizontal="right" vertical="center" wrapText="1"/>
    </xf>
    <xf numFmtId="0" fontId="40" fillId="34" borderId="12" xfId="0" applyFont="1" applyFill="1" applyBorder="1" applyAlignment="1">
      <alignment horizontal="left" vertical="center" wrapText="1"/>
    </xf>
    <xf numFmtId="0" fontId="39" fillId="0" borderId="12" xfId="0" quotePrefix="1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wrapText="1"/>
    </xf>
    <xf numFmtId="0" fontId="23" fillId="33" borderId="10" xfId="0" applyFont="1" applyFill="1" applyBorder="1" applyAlignment="1">
      <alignment horizontal="left" wrapText="1"/>
    </xf>
    <xf numFmtId="0" fontId="20" fillId="33" borderId="1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2" fillId="0" borderId="12" xfId="0" applyFont="1" applyBorder="1" applyAlignment="1">
      <alignment horizontal="center" vertical="center" wrapText="1"/>
    </xf>
    <xf numFmtId="0" fontId="23" fillId="33" borderId="22" xfId="0" applyFont="1" applyFill="1" applyBorder="1" applyAlignment="1">
      <alignment horizontal="left" wrapText="1"/>
    </xf>
    <xf numFmtId="0" fontId="21" fillId="33" borderId="22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left" wrapText="1"/>
    </xf>
    <xf numFmtId="0" fontId="14" fillId="0" borderId="0" xfId="0" applyFont="1"/>
    <xf numFmtId="4" fontId="27" fillId="32" borderId="12" xfId="41" applyNumberFormat="1" applyFont="1" applyBorder="1" applyAlignment="1">
      <alignment horizontal="right" wrapText="1"/>
    </xf>
    <xf numFmtId="4" fontId="23" fillId="33" borderId="22" xfId="0" applyNumberFormat="1" applyFont="1" applyFill="1" applyBorder="1" applyAlignment="1">
      <alignment horizontal="right" wrapText="1"/>
    </xf>
    <xf numFmtId="4" fontId="21" fillId="33" borderId="22" xfId="0" applyNumberFormat="1" applyFont="1" applyFill="1" applyBorder="1" applyAlignment="1">
      <alignment horizontal="right" wrapText="1"/>
    </xf>
    <xf numFmtId="4" fontId="31" fillId="33" borderId="10" xfId="0" applyNumberFormat="1" applyFont="1" applyFill="1" applyBorder="1" applyAlignment="1">
      <alignment wrapText="1"/>
    </xf>
    <xf numFmtId="0" fontId="32" fillId="33" borderId="10" xfId="0" applyFont="1" applyFill="1" applyBorder="1" applyAlignment="1">
      <alignment horizontal="left" wrapText="1"/>
    </xf>
    <xf numFmtId="4" fontId="32" fillId="33" borderId="10" xfId="0" applyNumberFormat="1" applyFont="1" applyFill="1" applyBorder="1" applyAlignment="1">
      <alignment wrapText="1"/>
    </xf>
    <xf numFmtId="0" fontId="32" fillId="33" borderId="22" xfId="0" applyFont="1" applyFill="1" applyBorder="1" applyAlignment="1">
      <alignment horizontal="right" wrapText="1"/>
    </xf>
    <xf numFmtId="0" fontId="33" fillId="33" borderId="22" xfId="0" applyFont="1" applyFill="1" applyBorder="1" applyAlignment="1">
      <alignment horizontal="right" wrapText="1"/>
    </xf>
    <xf numFmtId="0" fontId="31" fillId="33" borderId="10" xfId="0" applyFont="1" applyFill="1" applyBorder="1" applyAlignment="1">
      <alignment horizontal="left" wrapText="1"/>
    </xf>
    <xf numFmtId="0" fontId="32" fillId="33" borderId="22" xfId="0" applyFont="1" applyFill="1" applyBorder="1" applyAlignment="1">
      <alignment horizontal="left" wrapText="1"/>
    </xf>
    <xf numFmtId="4" fontId="32" fillId="33" borderId="22" xfId="0" applyNumberFormat="1" applyFont="1" applyFill="1" applyBorder="1" applyAlignment="1">
      <alignment wrapText="1"/>
    </xf>
    <xf numFmtId="4" fontId="32" fillId="33" borderId="22" xfId="0" applyNumberFormat="1" applyFont="1" applyFill="1" applyBorder="1" applyAlignment="1">
      <alignment horizontal="right" wrapText="1"/>
    </xf>
    <xf numFmtId="4" fontId="33" fillId="33" borderId="22" xfId="0" applyNumberFormat="1" applyFont="1" applyFill="1" applyBorder="1" applyAlignment="1">
      <alignment horizontal="right" wrapText="1"/>
    </xf>
    <xf numFmtId="0" fontId="47" fillId="0" borderId="0" xfId="0" applyFont="1" applyAlignment="1">
      <alignment horizontal="left" wrapText="1"/>
    </xf>
    <xf numFmtId="0" fontId="48" fillId="0" borderId="0" xfId="0" applyNumberFormat="1" applyFont="1" applyFill="1" applyBorder="1" applyAlignment="1" applyProtection="1">
      <alignment horizontal="center" vertical="center" wrapText="1"/>
    </xf>
    <xf numFmtId="0" fontId="49" fillId="0" borderId="0" xfId="0" applyNumberFormat="1" applyFont="1" applyFill="1" applyBorder="1" applyAlignment="1" applyProtection="1">
      <alignment vertical="center" wrapText="1"/>
    </xf>
    <xf numFmtId="0" fontId="48" fillId="34" borderId="0" xfId="0" applyNumberFormat="1" applyFont="1" applyFill="1" applyBorder="1" applyAlignment="1" applyProtection="1">
      <alignment horizontal="center" vertical="center" wrapText="1"/>
    </xf>
    <xf numFmtId="0" fontId="49" fillId="34" borderId="0" xfId="0" applyNumberFormat="1" applyFont="1" applyFill="1" applyBorder="1" applyAlignment="1" applyProtection="1">
      <alignment vertical="center" wrapText="1"/>
    </xf>
    <xf numFmtId="0" fontId="31" fillId="0" borderId="12" xfId="0" quotePrefix="1" applyNumberFormat="1" applyFont="1" applyFill="1" applyBorder="1" applyAlignment="1" applyProtection="1">
      <alignment horizontal="center" vertical="center" wrapText="1"/>
    </xf>
    <xf numFmtId="0" fontId="43" fillId="34" borderId="12" xfId="0" applyNumberFormat="1" applyFont="1" applyFill="1" applyBorder="1" applyAlignment="1" applyProtection="1">
      <alignment horizontal="center" vertical="center" wrapText="1"/>
    </xf>
    <xf numFmtId="4" fontId="31" fillId="33" borderId="11" xfId="0" applyNumberFormat="1" applyFont="1" applyFill="1" applyBorder="1" applyAlignment="1">
      <alignment wrapText="1"/>
    </xf>
    <xf numFmtId="0" fontId="34" fillId="0" borderId="12" xfId="0" applyFont="1" applyBorder="1" applyAlignment="1">
      <alignment horizontal="center" vertical="center" wrapText="1"/>
    </xf>
    <xf numFmtId="0" fontId="39" fillId="36" borderId="12" xfId="0" quotePrefix="1" applyNumberFormat="1" applyFont="1" applyFill="1" applyBorder="1" applyAlignment="1" applyProtection="1">
      <alignment horizontal="center" vertical="center" wrapText="1"/>
    </xf>
    <xf numFmtId="0" fontId="31" fillId="36" borderId="12" xfId="0" quotePrefix="1" applyNumberFormat="1" applyFont="1" applyFill="1" applyBorder="1" applyAlignment="1" applyProtection="1">
      <alignment horizontal="center" vertical="center" wrapText="1"/>
    </xf>
    <xf numFmtId="4" fontId="47" fillId="0" borderId="0" xfId="0" applyNumberFormat="1" applyFont="1" applyAlignment="1">
      <alignment horizontal="left" wrapText="1"/>
    </xf>
    <xf numFmtId="0" fontId="31" fillId="0" borderId="12" xfId="0" quotePrefix="1" applyFont="1" applyBorder="1" applyAlignment="1">
      <alignment horizontal="center" vertical="center" wrapText="1"/>
    </xf>
    <xf numFmtId="0" fontId="30" fillId="10" borderId="12" xfId="19" quotePrefix="1" applyFont="1" applyBorder="1" applyAlignment="1">
      <alignment horizontal="center" vertical="center" wrapText="1"/>
    </xf>
    <xf numFmtId="0" fontId="51" fillId="0" borderId="0" xfId="0" applyFont="1"/>
    <xf numFmtId="0" fontId="50" fillId="0" borderId="0" xfId="0" applyFont="1" applyBorder="1" applyAlignment="1">
      <alignment horizontal="center" vertical="center"/>
    </xf>
    <xf numFmtId="0" fontId="52" fillId="0" borderId="0" xfId="0" applyFont="1" applyAlignment="1">
      <alignment horizontal="left" indent="1"/>
    </xf>
    <xf numFmtId="4" fontId="54" fillId="33" borderId="10" xfId="0" applyNumberFormat="1" applyFont="1" applyFill="1" applyBorder="1" applyAlignment="1">
      <alignment horizontal="right" wrapText="1" indent="1"/>
    </xf>
    <xf numFmtId="0" fontId="19" fillId="34" borderId="0" xfId="0" applyFont="1" applyFill="1" applyAlignment="1">
      <alignment horizontal="left" indent="1"/>
    </xf>
    <xf numFmtId="0" fontId="55" fillId="34" borderId="36" xfId="0" applyFont="1" applyFill="1" applyBorder="1" applyAlignment="1">
      <alignment vertical="center" wrapText="1"/>
    </xf>
    <xf numFmtId="0" fontId="56" fillId="34" borderId="10" xfId="0" applyFont="1" applyFill="1" applyBorder="1" applyAlignment="1">
      <alignment wrapText="1"/>
    </xf>
    <xf numFmtId="0" fontId="55" fillId="34" borderId="36" xfId="0" applyFont="1" applyFill="1" applyBorder="1" applyAlignment="1">
      <alignment horizontal="center" vertical="center" wrapText="1"/>
    </xf>
    <xf numFmtId="4" fontId="46" fillId="34" borderId="22" xfId="0" applyNumberFormat="1" applyFont="1" applyFill="1" applyBorder="1" applyAlignment="1">
      <alignment horizontal="right" wrapText="1" indent="1"/>
    </xf>
    <xf numFmtId="4" fontId="55" fillId="34" borderId="36" xfId="0" applyNumberFormat="1" applyFont="1" applyFill="1" applyBorder="1" applyAlignment="1">
      <alignment horizontal="center" vertical="center" wrapText="1"/>
    </xf>
    <xf numFmtId="4" fontId="46" fillId="34" borderId="12" xfId="0" applyNumberFormat="1" applyFont="1" applyFill="1" applyBorder="1" applyAlignment="1">
      <alignment horizontal="right" wrapText="1" indent="1"/>
    </xf>
    <xf numFmtId="4" fontId="59" fillId="34" borderId="12" xfId="0" applyNumberFormat="1" applyFont="1" applyFill="1" applyBorder="1" applyAlignment="1">
      <alignment horizontal="right" wrapText="1" indent="1"/>
    </xf>
    <xf numFmtId="4" fontId="59" fillId="34" borderId="22" xfId="0" applyNumberFormat="1" applyFont="1" applyFill="1" applyBorder="1" applyAlignment="1">
      <alignment horizontal="right" wrapText="1" indent="1"/>
    </xf>
    <xf numFmtId="0" fontId="54" fillId="33" borderId="10" xfId="0" applyFont="1" applyFill="1" applyBorder="1" applyAlignment="1">
      <alignment horizontal="center" wrapText="1"/>
    </xf>
    <xf numFmtId="0" fontId="52" fillId="0" borderId="0" xfId="0" applyFont="1" applyAlignment="1"/>
    <xf numFmtId="0" fontId="53" fillId="0" borderId="35" xfId="0" applyFont="1" applyBorder="1" applyAlignment="1">
      <alignment vertical="center" wrapText="1"/>
    </xf>
    <xf numFmtId="0" fontId="54" fillId="33" borderId="10" xfId="0" applyFont="1" applyFill="1" applyBorder="1" applyAlignment="1">
      <alignment wrapText="1"/>
    </xf>
    <xf numFmtId="4" fontId="60" fillId="33" borderId="10" xfId="0" applyNumberFormat="1" applyFont="1" applyFill="1" applyBorder="1" applyAlignment="1">
      <alignment horizontal="right" wrapText="1" indent="1"/>
    </xf>
    <xf numFmtId="0" fontId="58" fillId="0" borderId="0" xfId="0" applyFont="1" applyAlignment="1"/>
    <xf numFmtId="0" fontId="54" fillId="33" borderId="10" xfId="0" applyFont="1" applyFill="1" applyBorder="1" applyAlignment="1">
      <alignment horizontal="left" wrapText="1"/>
    </xf>
    <xf numFmtId="0" fontId="54" fillId="34" borderId="10" xfId="0" applyFont="1" applyFill="1" applyBorder="1" applyAlignment="1">
      <alignment wrapText="1"/>
    </xf>
    <xf numFmtId="0" fontId="1" fillId="23" borderId="10" xfId="32" applyBorder="1" applyAlignment="1">
      <alignment wrapText="1"/>
    </xf>
    <xf numFmtId="4" fontId="1" fillId="23" borderId="10" xfId="32" applyNumberFormat="1" applyBorder="1" applyAlignment="1">
      <alignment horizontal="right" wrapText="1" indent="1"/>
    </xf>
    <xf numFmtId="0" fontId="19" fillId="34" borderId="0" xfId="0" applyFont="1" applyFill="1" applyAlignment="1">
      <alignment wrapText="1"/>
    </xf>
    <xf numFmtId="0" fontId="56" fillId="34" borderId="22" xfId="0" applyFont="1" applyFill="1" applyBorder="1" applyAlignment="1">
      <alignment wrapText="1"/>
    </xf>
    <xf numFmtId="0" fontId="57" fillId="34" borderId="38" xfId="0" applyFont="1" applyFill="1" applyBorder="1" applyAlignment="1"/>
    <xf numFmtId="4" fontId="19" fillId="34" borderId="17" xfId="0" applyNumberFormat="1" applyFont="1" applyFill="1" applyBorder="1" applyAlignment="1">
      <alignment horizontal="right" indent="1"/>
    </xf>
    <xf numFmtId="0" fontId="19" fillId="34" borderId="17" xfId="0" applyFont="1" applyFill="1" applyBorder="1" applyAlignment="1"/>
    <xf numFmtId="0" fontId="19" fillId="34" borderId="39" xfId="0" applyFont="1" applyFill="1" applyBorder="1" applyAlignment="1"/>
    <xf numFmtId="4" fontId="19" fillId="34" borderId="16" xfId="0" applyNumberFormat="1" applyFont="1" applyFill="1" applyBorder="1" applyAlignment="1">
      <alignment horizontal="right" indent="1"/>
    </xf>
    <xf numFmtId="0" fontId="19" fillId="34" borderId="16" xfId="0" applyFont="1" applyFill="1" applyBorder="1" applyAlignment="1"/>
    <xf numFmtId="1" fontId="62" fillId="34" borderId="37" xfId="0" applyNumberFormat="1" applyFont="1" applyFill="1" applyBorder="1" applyAlignment="1">
      <alignment horizontal="center" vertical="center" wrapText="1"/>
    </xf>
    <xf numFmtId="1" fontId="62" fillId="34" borderId="18" xfId="0" applyNumberFormat="1" applyFont="1" applyFill="1" applyBorder="1" applyAlignment="1">
      <alignment horizontal="center" vertical="center" wrapText="1"/>
    </xf>
    <xf numFmtId="4" fontId="56" fillId="34" borderId="22" xfId="0" applyNumberFormat="1" applyFont="1" applyFill="1" applyBorder="1" applyAlignment="1">
      <alignment wrapText="1"/>
    </xf>
    <xf numFmtId="4" fontId="56" fillId="34" borderId="10" xfId="0" applyNumberFormat="1" applyFont="1" applyFill="1" applyBorder="1" applyAlignment="1">
      <alignment wrapText="1"/>
    </xf>
    <xf numFmtId="4" fontId="56" fillId="34" borderId="11" xfId="0" applyNumberFormat="1" applyFont="1" applyFill="1" applyBorder="1" applyAlignment="1">
      <alignment wrapText="1"/>
    </xf>
    <xf numFmtId="0" fontId="56" fillId="34" borderId="11" xfId="0" applyFont="1" applyFill="1" applyBorder="1" applyAlignment="1">
      <alignment wrapText="1"/>
    </xf>
    <xf numFmtId="0" fontId="63" fillId="34" borderId="10" xfId="0" applyFont="1" applyFill="1" applyBorder="1" applyAlignment="1">
      <alignment wrapText="1"/>
    </xf>
    <xf numFmtId="4" fontId="63" fillId="34" borderId="10" xfId="0" applyNumberFormat="1" applyFont="1" applyFill="1" applyBorder="1" applyAlignment="1">
      <alignment wrapText="1"/>
    </xf>
    <xf numFmtId="0" fontId="41" fillId="34" borderId="12" xfId="0" applyNumberFormat="1" applyFont="1" applyFill="1" applyBorder="1" applyAlignment="1" applyProtection="1">
      <alignment horizontal="center" vertical="center" wrapText="1"/>
    </xf>
    <xf numFmtId="0" fontId="43" fillId="34" borderId="33" xfId="0" applyNumberFormat="1" applyFont="1" applyFill="1" applyBorder="1" applyAlignment="1" applyProtection="1">
      <alignment horizontal="center" vertical="center" wrapText="1"/>
    </xf>
    <xf numFmtId="0" fontId="41" fillId="34" borderId="33" xfId="0" applyNumberFormat="1" applyFont="1" applyFill="1" applyBorder="1" applyAlignment="1" applyProtection="1">
      <alignment horizontal="center" vertical="center" wrapText="1"/>
    </xf>
    <xf numFmtId="0" fontId="38" fillId="34" borderId="0" xfId="0" applyNumberFormat="1" applyFont="1" applyFill="1" applyBorder="1" applyAlignment="1" applyProtection="1">
      <alignment horizontal="center" vertical="center" wrapText="1"/>
    </xf>
    <xf numFmtId="4" fontId="52" fillId="0" borderId="0" xfId="0" applyNumberFormat="1" applyFont="1" applyAlignment="1">
      <alignment horizontal="right" indent="1"/>
    </xf>
    <xf numFmtId="4" fontId="53" fillId="0" borderId="35" xfId="0" applyNumberFormat="1" applyFont="1" applyBorder="1" applyAlignment="1">
      <alignment horizontal="center" vertical="center" wrapText="1"/>
    </xf>
    <xf numFmtId="4" fontId="54" fillId="33" borderId="10" xfId="0" applyNumberFormat="1" applyFont="1" applyFill="1" applyBorder="1" applyAlignment="1">
      <alignment horizontal="center" wrapText="1"/>
    </xf>
    <xf numFmtId="4" fontId="60" fillId="33" borderId="10" xfId="0" applyNumberFormat="1" applyFont="1" applyFill="1" applyBorder="1" applyAlignment="1">
      <alignment horizontal="center" wrapText="1"/>
    </xf>
    <xf numFmtId="4" fontId="52" fillId="0" borderId="0" xfId="0" applyNumberFormat="1" applyFont="1" applyAlignment="1"/>
    <xf numFmtId="4" fontId="53" fillId="0" borderId="35" xfId="0" quotePrefix="1" applyNumberFormat="1" applyFont="1" applyBorder="1" applyAlignment="1">
      <alignment vertical="center" wrapText="1"/>
    </xf>
    <xf numFmtId="4" fontId="54" fillId="33" borderId="10" xfId="0" applyNumberFormat="1" applyFont="1" applyFill="1" applyBorder="1" applyAlignment="1">
      <alignment wrapText="1"/>
    </xf>
    <xf numFmtId="4" fontId="1" fillId="23" borderId="10" xfId="32" applyNumberFormat="1" applyBorder="1" applyAlignment="1">
      <alignment wrapText="1"/>
    </xf>
    <xf numFmtId="0" fontId="0" fillId="0" borderId="0" xfId="0" applyAlignment="1"/>
    <xf numFmtId="4" fontId="54" fillId="34" borderId="10" xfId="0" applyNumberFormat="1" applyFont="1" applyFill="1" applyBorder="1" applyAlignment="1">
      <alignment wrapText="1"/>
    </xf>
    <xf numFmtId="4" fontId="53" fillId="0" borderId="35" xfId="0" applyNumberFormat="1" applyFont="1" applyBorder="1" applyAlignment="1">
      <alignment vertical="center" wrapText="1"/>
    </xf>
    <xf numFmtId="4" fontId="61" fillId="34" borderId="10" xfId="0" applyNumberFormat="1" applyFont="1" applyFill="1" applyBorder="1" applyAlignment="1">
      <alignment wrapText="1"/>
    </xf>
    <xf numFmtId="0" fontId="64" fillId="34" borderId="0" xfId="0" applyNumberFormat="1" applyFont="1" applyFill="1" applyBorder="1" applyAlignment="1" applyProtection="1">
      <alignment vertical="center" wrapText="1"/>
    </xf>
    <xf numFmtId="0" fontId="31" fillId="34" borderId="44" xfId="0" applyFont="1" applyFill="1" applyBorder="1" applyAlignment="1">
      <alignment horizontal="center" vertical="center"/>
    </xf>
    <xf numFmtId="2" fontId="37" fillId="34" borderId="34" xfId="0" applyNumberFormat="1" applyFont="1" applyFill="1" applyBorder="1" applyAlignment="1">
      <alignment horizontal="center" vertical="center"/>
    </xf>
    <xf numFmtId="2" fontId="56" fillId="0" borderId="34" xfId="0" applyNumberFormat="1" applyFont="1" applyBorder="1" applyAlignment="1">
      <alignment horizontal="center" vertical="center"/>
    </xf>
    <xf numFmtId="10" fontId="56" fillId="0" borderId="34" xfId="0" applyNumberFormat="1" applyFont="1" applyBorder="1" applyAlignment="1">
      <alignment horizontal="center" vertical="center"/>
    </xf>
    <xf numFmtId="10" fontId="56" fillId="0" borderId="45" xfId="0" applyNumberFormat="1" applyFont="1" applyBorder="1" applyAlignment="1">
      <alignment horizontal="center" vertical="center"/>
    </xf>
    <xf numFmtId="0" fontId="31" fillId="34" borderId="46" xfId="0" applyNumberFormat="1" applyFont="1" applyFill="1" applyBorder="1" applyAlignment="1" applyProtection="1">
      <alignment horizontal="center" vertical="center" wrapText="1"/>
    </xf>
    <xf numFmtId="2" fontId="37" fillId="34" borderId="50" xfId="0" applyNumberFormat="1" applyFont="1" applyFill="1" applyBorder="1" applyAlignment="1">
      <alignment horizontal="center" vertical="center"/>
    </xf>
    <xf numFmtId="2" fontId="56" fillId="0" borderId="50" xfId="0" applyNumberFormat="1" applyFont="1" applyBorder="1" applyAlignment="1">
      <alignment horizontal="center" vertical="center"/>
    </xf>
    <xf numFmtId="10" fontId="56" fillId="0" borderId="50" xfId="0" applyNumberFormat="1" applyFont="1" applyBorder="1" applyAlignment="1">
      <alignment horizontal="center" vertical="center"/>
    </xf>
    <xf numFmtId="10" fontId="56" fillId="0" borderId="51" xfId="0" applyNumberFormat="1" applyFont="1" applyBorder="1" applyAlignment="1">
      <alignment horizontal="center" vertical="center"/>
    </xf>
    <xf numFmtId="0" fontId="65" fillId="0" borderId="0" xfId="0" applyFont="1" applyAlignment="1">
      <alignment vertical="top" wrapText="1"/>
    </xf>
    <xf numFmtId="0" fontId="39" fillId="34" borderId="42" xfId="0" applyNumberFormat="1" applyFont="1" applyFill="1" applyBorder="1" applyAlignment="1" applyProtection="1">
      <alignment horizontal="center" vertical="center" wrapText="1"/>
    </xf>
    <xf numFmtId="0" fontId="39" fillId="34" borderId="43" xfId="0" applyNumberFormat="1" applyFont="1" applyFill="1" applyBorder="1" applyAlignment="1" applyProtection="1">
      <alignment horizontal="center" vertical="center" wrapText="1"/>
    </xf>
    <xf numFmtId="0" fontId="41" fillId="34" borderId="34" xfId="0" quotePrefix="1" applyNumberFormat="1" applyFont="1" applyFill="1" applyBorder="1" applyAlignment="1" applyProtection="1">
      <alignment horizontal="center" vertical="center" wrapText="1"/>
    </xf>
    <xf numFmtId="0" fontId="41" fillId="34" borderId="34" xfId="0" applyNumberFormat="1" applyFont="1" applyFill="1" applyBorder="1" applyAlignment="1" applyProtection="1">
      <alignment horizontal="center" vertical="center" wrapText="1"/>
    </xf>
    <xf numFmtId="0" fontId="41" fillId="34" borderId="45" xfId="0" applyNumberFormat="1" applyFont="1" applyFill="1" applyBorder="1" applyAlignment="1" applyProtection="1">
      <alignment horizontal="center" vertical="center" wrapText="1"/>
    </xf>
    <xf numFmtId="4" fontId="40" fillId="34" borderId="12" xfId="0" applyNumberFormat="1" applyFont="1" applyFill="1" applyBorder="1" applyAlignment="1" applyProtection="1">
      <alignment horizontal="center" vertical="center"/>
    </xf>
    <xf numFmtId="4" fontId="37" fillId="34" borderId="12" xfId="0" applyNumberFormat="1" applyFont="1" applyFill="1" applyBorder="1" applyAlignment="1">
      <alignment horizontal="center" vertical="center"/>
    </xf>
    <xf numFmtId="10" fontId="37" fillId="34" borderId="12" xfId="0" applyNumberFormat="1" applyFont="1" applyFill="1" applyBorder="1" applyAlignment="1">
      <alignment horizontal="center" vertical="center"/>
    </xf>
    <xf numFmtId="10" fontId="37" fillId="34" borderId="54" xfId="0" applyNumberFormat="1" applyFont="1" applyFill="1" applyBorder="1" applyAlignment="1">
      <alignment horizontal="center" vertical="center"/>
    </xf>
    <xf numFmtId="4" fontId="40" fillId="34" borderId="12" xfId="0" applyNumberFormat="1" applyFont="1" applyFill="1" applyBorder="1" applyAlignment="1" applyProtection="1">
      <alignment horizontal="center" vertical="center" wrapText="1"/>
    </xf>
    <xf numFmtId="4" fontId="40" fillId="34" borderId="12" xfId="0" applyNumberFormat="1" applyFont="1" applyFill="1" applyBorder="1" applyAlignment="1">
      <alignment horizontal="center" vertical="center"/>
    </xf>
    <xf numFmtId="4" fontId="40" fillId="34" borderId="50" xfId="0" applyNumberFormat="1" applyFont="1" applyFill="1" applyBorder="1" applyAlignment="1" applyProtection="1">
      <alignment horizontal="center" vertical="center" wrapText="1"/>
    </xf>
    <xf numFmtId="10" fontId="37" fillId="34" borderId="50" xfId="0" applyNumberFormat="1" applyFont="1" applyFill="1" applyBorder="1" applyAlignment="1">
      <alignment horizontal="center" vertical="center"/>
    </xf>
    <xf numFmtId="4" fontId="37" fillId="34" borderId="54" xfId="0" applyNumberFormat="1" applyFont="1" applyFill="1" applyBorder="1" applyAlignment="1">
      <alignment horizontal="center" vertical="center"/>
    </xf>
    <xf numFmtId="4" fontId="40" fillId="34" borderId="50" xfId="0" applyNumberFormat="1" applyFont="1" applyFill="1" applyBorder="1" applyAlignment="1" applyProtection="1">
      <alignment horizontal="center" vertical="center"/>
    </xf>
    <xf numFmtId="10" fontId="37" fillId="34" borderId="51" xfId="0" applyNumberFormat="1" applyFont="1" applyFill="1" applyBorder="1" applyAlignment="1">
      <alignment horizontal="center" vertical="center"/>
    </xf>
    <xf numFmtId="0" fontId="31" fillId="34" borderId="0" xfId="0" applyNumberFormat="1" applyFont="1" applyFill="1" applyBorder="1" applyAlignment="1" applyProtection="1">
      <alignment horizontal="center" vertical="center" wrapText="1"/>
    </xf>
    <xf numFmtId="4" fontId="40" fillId="34" borderId="0" xfId="0" applyNumberFormat="1" applyFont="1" applyFill="1" applyBorder="1" applyAlignment="1" applyProtection="1">
      <alignment horizontal="center" vertical="center"/>
    </xf>
    <xf numFmtId="10" fontId="37" fillId="34" borderId="0" xfId="0" applyNumberFormat="1" applyFont="1" applyFill="1" applyBorder="1" applyAlignment="1">
      <alignment horizontal="center" vertical="center"/>
    </xf>
    <xf numFmtId="4" fontId="40" fillId="34" borderId="54" xfId="0" applyNumberFormat="1" applyFont="1" applyFill="1" applyBorder="1" applyAlignment="1">
      <alignment horizontal="center" vertical="center"/>
    </xf>
    <xf numFmtId="4" fontId="40" fillId="34" borderId="42" xfId="0" applyNumberFormat="1" applyFont="1" applyFill="1" applyBorder="1" applyAlignment="1" applyProtection="1">
      <alignment horizontal="center" vertical="center"/>
    </xf>
    <xf numFmtId="10" fontId="40" fillId="34" borderId="42" xfId="0" applyNumberFormat="1" applyFont="1" applyFill="1" applyBorder="1" applyAlignment="1">
      <alignment horizontal="center" vertical="center"/>
    </xf>
    <xf numFmtId="10" fontId="40" fillId="34" borderId="43" xfId="0" applyNumberFormat="1" applyFont="1" applyFill="1" applyBorder="1" applyAlignment="1">
      <alignment horizontal="center" vertical="center"/>
    </xf>
    <xf numFmtId="0" fontId="18" fillId="34" borderId="0" xfId="0" applyFont="1" applyFill="1" applyAlignment="1">
      <alignment horizontal="left" indent="1"/>
    </xf>
    <xf numFmtId="0" fontId="45" fillId="34" borderId="0" xfId="0" applyFont="1" applyFill="1" applyAlignment="1">
      <alignment horizontal="left" indent="1"/>
    </xf>
    <xf numFmtId="0" fontId="54" fillId="33" borderId="10" xfId="0" applyNumberFormat="1" applyFont="1" applyFill="1" applyBorder="1" applyAlignment="1">
      <alignment horizontal="center" wrapText="1"/>
    </xf>
    <xf numFmtId="0" fontId="60" fillId="33" borderId="10" xfId="0" applyNumberFormat="1" applyFont="1" applyFill="1" applyBorder="1" applyAlignment="1">
      <alignment horizontal="center" wrapText="1"/>
    </xf>
    <xf numFmtId="0" fontId="67" fillId="34" borderId="42" xfId="0" applyNumberFormat="1" applyFont="1" applyFill="1" applyBorder="1" applyAlignment="1" applyProtection="1">
      <alignment horizontal="center" vertical="center" wrapText="1"/>
    </xf>
    <xf numFmtId="4" fontId="40" fillId="34" borderId="22" xfId="0" applyNumberFormat="1" applyFont="1" applyFill="1" applyBorder="1" applyAlignment="1">
      <alignment wrapText="1"/>
    </xf>
    <xf numFmtId="0" fontId="33" fillId="34" borderId="0" xfId="0" applyFont="1" applyFill="1" applyAlignment="1">
      <alignment horizontal="left" indent="1"/>
    </xf>
    <xf numFmtId="0" fontId="10" fillId="6" borderId="5" xfId="10" applyAlignment="1">
      <alignment wrapText="1"/>
    </xf>
    <xf numFmtId="4" fontId="10" fillId="6" borderId="5" xfId="10" applyNumberFormat="1" applyAlignment="1">
      <alignment wrapText="1"/>
    </xf>
    <xf numFmtId="0" fontId="56" fillId="34" borderId="60" xfId="0" applyFont="1" applyFill="1" applyBorder="1" applyAlignment="1">
      <alignment wrapText="1"/>
    </xf>
    <xf numFmtId="4" fontId="56" fillId="34" borderId="60" xfId="0" applyNumberFormat="1" applyFont="1" applyFill="1" applyBorder="1" applyAlignment="1">
      <alignment wrapText="1"/>
    </xf>
    <xf numFmtId="0" fontId="30" fillId="0" borderId="12" xfId="0" applyFont="1" applyBorder="1"/>
    <xf numFmtId="0" fontId="30" fillId="0" borderId="0" xfId="0" applyFont="1"/>
    <xf numFmtId="0" fontId="56" fillId="34" borderId="12" xfId="0" applyFont="1" applyFill="1" applyBorder="1" applyAlignment="1">
      <alignment wrapText="1"/>
    </xf>
    <xf numFmtId="4" fontId="56" fillId="34" borderId="12" xfId="0" applyNumberFormat="1" applyFont="1" applyFill="1" applyBorder="1" applyAlignment="1">
      <alignment wrapText="1"/>
    </xf>
    <xf numFmtId="4" fontId="56" fillId="34" borderId="61" xfId="0" applyNumberFormat="1" applyFont="1" applyFill="1" applyBorder="1" applyAlignment="1">
      <alignment wrapText="1"/>
    </xf>
    <xf numFmtId="4" fontId="30" fillId="0" borderId="12" xfId="0" applyNumberFormat="1" applyFont="1" applyBorder="1"/>
    <xf numFmtId="4" fontId="67" fillId="34" borderId="42" xfId="0" applyNumberFormat="1" applyFont="1" applyFill="1" applyBorder="1" applyAlignment="1" applyProtection="1">
      <alignment horizontal="center" vertical="center" wrapText="1"/>
    </xf>
    <xf numFmtId="4" fontId="62" fillId="34" borderId="37" xfId="0" applyNumberFormat="1" applyFont="1" applyFill="1" applyBorder="1" applyAlignment="1">
      <alignment horizontal="center" vertical="center" wrapText="1"/>
    </xf>
    <xf numFmtId="4" fontId="62" fillId="34" borderId="18" xfId="0" applyNumberFormat="1" applyFont="1" applyFill="1" applyBorder="1" applyAlignment="1">
      <alignment horizontal="center" vertical="center" wrapText="1"/>
    </xf>
    <xf numFmtId="4" fontId="30" fillId="0" borderId="15" xfId="0" applyNumberFormat="1" applyFont="1" applyBorder="1"/>
    <xf numFmtId="4" fontId="30" fillId="0" borderId="0" xfId="0" applyNumberFormat="1" applyFont="1"/>
    <xf numFmtId="4" fontId="19" fillId="34" borderId="0" xfId="0" applyNumberFormat="1" applyFont="1" applyFill="1" applyAlignment="1">
      <alignment horizontal="left" indent="1"/>
    </xf>
    <xf numFmtId="0" fontId="63" fillId="34" borderId="12" xfId="0" applyFont="1" applyFill="1" applyBorder="1" applyAlignment="1">
      <alignment wrapText="1"/>
    </xf>
    <xf numFmtId="4" fontId="63" fillId="34" borderId="12" xfId="0" applyNumberFormat="1" applyFont="1" applyFill="1" applyBorder="1" applyAlignment="1">
      <alignment wrapText="1"/>
    </xf>
    <xf numFmtId="0" fontId="1" fillId="34" borderId="42" xfId="6" applyNumberFormat="1" applyFont="1" applyFill="1" applyBorder="1" applyAlignment="1" applyProtection="1">
      <alignment horizontal="center" vertical="center" wrapText="1"/>
    </xf>
    <xf numFmtId="0" fontId="1" fillId="34" borderId="43" xfId="6" applyNumberFormat="1" applyFont="1" applyFill="1" applyBorder="1" applyAlignment="1" applyProtection="1">
      <alignment horizontal="center" vertical="center" wrapText="1"/>
    </xf>
    <xf numFmtId="0" fontId="68" fillId="34" borderId="42" xfId="6" applyNumberFormat="1" applyFont="1" applyFill="1" applyBorder="1" applyAlignment="1" applyProtection="1">
      <alignment horizontal="center" vertical="center" wrapText="1"/>
    </xf>
    <xf numFmtId="0" fontId="68" fillId="34" borderId="43" xfId="6" applyNumberFormat="1" applyFont="1" applyFill="1" applyBorder="1" applyAlignment="1" applyProtection="1">
      <alignment horizontal="center" vertical="center" wrapText="1"/>
    </xf>
    <xf numFmtId="2" fontId="56" fillId="34" borderId="34" xfId="0" applyNumberFormat="1" applyFont="1" applyFill="1" applyBorder="1" applyAlignment="1">
      <alignment horizontal="center" vertical="center"/>
    </xf>
    <xf numFmtId="10" fontId="56" fillId="34" borderId="34" xfId="0" applyNumberFormat="1" applyFont="1" applyFill="1" applyBorder="1" applyAlignment="1">
      <alignment horizontal="center" vertical="center"/>
    </xf>
    <xf numFmtId="10" fontId="56" fillId="34" borderId="45" xfId="0" applyNumberFormat="1" applyFont="1" applyFill="1" applyBorder="1" applyAlignment="1">
      <alignment horizontal="center" vertical="center"/>
    </xf>
    <xf numFmtId="2" fontId="56" fillId="34" borderId="50" xfId="0" applyNumberFormat="1" applyFont="1" applyFill="1" applyBorder="1" applyAlignment="1">
      <alignment horizontal="center" vertical="center"/>
    </xf>
    <xf numFmtId="10" fontId="56" fillId="34" borderId="50" xfId="0" applyNumberFormat="1" applyFont="1" applyFill="1" applyBorder="1" applyAlignment="1">
      <alignment horizontal="center" vertical="center"/>
    </xf>
    <xf numFmtId="10" fontId="56" fillId="34" borderId="51" xfId="0" applyNumberFormat="1" applyFont="1" applyFill="1" applyBorder="1" applyAlignment="1">
      <alignment horizontal="center" vertical="center"/>
    </xf>
    <xf numFmtId="0" fontId="46" fillId="34" borderId="44" xfId="0" applyFont="1" applyFill="1" applyBorder="1" applyAlignment="1">
      <alignment horizontal="center" vertical="center"/>
    </xf>
    <xf numFmtId="0" fontId="46" fillId="34" borderId="46" xfId="0" applyNumberFormat="1" applyFont="1" applyFill="1" applyBorder="1" applyAlignment="1" applyProtection="1">
      <alignment horizontal="center" vertical="center" wrapText="1"/>
    </xf>
    <xf numFmtId="0" fontId="30" fillId="10" borderId="42" xfId="19" applyNumberFormat="1" applyFont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50" fillId="0" borderId="23" xfId="0" applyFont="1" applyBorder="1" applyAlignment="1">
      <alignment horizontal="center" vertical="center" wrapText="1"/>
    </xf>
    <xf numFmtId="0" fontId="50" fillId="0" borderId="24" xfId="0" applyFont="1" applyBorder="1" applyAlignment="1">
      <alignment horizontal="center" vertical="center"/>
    </xf>
    <xf numFmtId="0" fontId="50" fillId="0" borderId="25" xfId="0" applyFont="1" applyBorder="1" applyAlignment="1">
      <alignment horizontal="center" vertical="center"/>
    </xf>
    <xf numFmtId="0" fontId="50" fillId="0" borderId="26" xfId="0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/>
    </xf>
    <xf numFmtId="0" fontId="50" fillId="0" borderId="27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center"/>
    </xf>
    <xf numFmtId="0" fontId="50" fillId="0" borderId="29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31" fillId="34" borderId="53" xfId="0" applyNumberFormat="1" applyFont="1" applyFill="1" applyBorder="1" applyAlignment="1" applyProtection="1">
      <alignment horizontal="left" vertical="center" wrapText="1"/>
    </xf>
    <xf numFmtId="0" fontId="31" fillId="34" borderId="15" xfId="0" applyNumberFormat="1" applyFont="1" applyFill="1" applyBorder="1" applyAlignment="1" applyProtection="1">
      <alignment horizontal="left" vertical="center" wrapText="1"/>
    </xf>
    <xf numFmtId="0" fontId="31" fillId="34" borderId="56" xfId="0" applyNumberFormat="1" applyFont="1" applyFill="1" applyBorder="1" applyAlignment="1" applyProtection="1">
      <alignment horizontal="left" vertical="center" wrapText="1"/>
    </xf>
    <xf numFmtId="0" fontId="31" fillId="34" borderId="42" xfId="0" applyNumberFormat="1" applyFont="1" applyFill="1" applyBorder="1" applyAlignment="1" applyProtection="1">
      <alignment horizontal="left" vertical="center" wrapText="1"/>
    </xf>
    <xf numFmtId="0" fontId="40" fillId="34" borderId="15" xfId="0" applyNumberFormat="1" applyFont="1" applyFill="1" applyBorder="1" applyAlignment="1" applyProtection="1">
      <alignment horizontal="left" vertical="center" wrapText="1"/>
    </xf>
    <xf numFmtId="0" fontId="31" fillId="34" borderId="46" xfId="0" applyNumberFormat="1" applyFont="1" applyFill="1" applyBorder="1" applyAlignment="1" applyProtection="1">
      <alignment horizontal="left" vertical="center" wrapText="1"/>
    </xf>
    <xf numFmtId="0" fontId="31" fillId="34" borderId="50" xfId="0" applyNumberFormat="1" applyFont="1" applyFill="1" applyBorder="1" applyAlignment="1" applyProtection="1">
      <alignment horizontal="left" vertical="center" wrapText="1"/>
    </xf>
    <xf numFmtId="0" fontId="66" fillId="34" borderId="0" xfId="0" applyNumberFormat="1" applyFont="1" applyFill="1" applyBorder="1" applyAlignment="1" applyProtection="1">
      <alignment horizontal="center" vertical="center" wrapText="1"/>
    </xf>
    <xf numFmtId="0" fontId="39" fillId="34" borderId="56" xfId="0" quotePrefix="1" applyFont="1" applyFill="1" applyBorder="1" applyAlignment="1">
      <alignment horizontal="center" vertical="center" wrapText="1"/>
    </xf>
    <xf numFmtId="0" fontId="39" fillId="34" borderId="42" xfId="0" quotePrefix="1" applyFont="1" applyFill="1" applyBorder="1" applyAlignment="1">
      <alignment horizontal="center" vertical="center" wrapText="1"/>
    </xf>
    <xf numFmtId="0" fontId="41" fillId="34" borderId="52" xfId="0" quotePrefix="1" applyFont="1" applyFill="1" applyBorder="1" applyAlignment="1">
      <alignment horizontal="center" vertical="center" wrapText="1"/>
    </xf>
    <xf numFmtId="0" fontId="41" fillId="34" borderId="16" xfId="0" quotePrefix="1" applyFont="1" applyFill="1" applyBorder="1" applyAlignment="1">
      <alignment horizontal="center" vertical="center" wrapText="1"/>
    </xf>
    <xf numFmtId="0" fontId="36" fillId="34" borderId="0" xfId="0" applyNumberFormat="1" applyFont="1" applyFill="1" applyBorder="1" applyAlignment="1" applyProtection="1">
      <alignment horizontal="center" vertical="center" wrapText="1"/>
    </xf>
    <xf numFmtId="0" fontId="31" fillId="34" borderId="13" xfId="0" applyNumberFormat="1" applyFont="1" applyFill="1" applyBorder="1" applyAlignment="1" applyProtection="1">
      <alignment horizontal="left" vertical="center" wrapText="1"/>
    </xf>
    <xf numFmtId="0" fontId="31" fillId="34" borderId="53" xfId="0" quotePrefix="1" applyNumberFormat="1" applyFont="1" applyFill="1" applyBorder="1" applyAlignment="1" applyProtection="1">
      <alignment horizontal="left" vertical="center" wrapText="1"/>
    </xf>
    <xf numFmtId="0" fontId="31" fillId="34" borderId="15" xfId="0" quotePrefix="1" applyNumberFormat="1" applyFont="1" applyFill="1" applyBorder="1" applyAlignment="1" applyProtection="1">
      <alignment horizontal="left" vertical="center" wrapText="1"/>
    </xf>
    <xf numFmtId="0" fontId="31" fillId="34" borderId="13" xfId="0" quotePrefix="1" applyNumberFormat="1" applyFont="1" applyFill="1" applyBorder="1" applyAlignment="1" applyProtection="1">
      <alignment horizontal="left" vertical="center" wrapText="1"/>
    </xf>
    <xf numFmtId="0" fontId="31" fillId="34" borderId="53" xfId="0" quotePrefix="1" applyFont="1" applyFill="1" applyBorder="1" applyAlignment="1">
      <alignment horizontal="left" vertical="center"/>
    </xf>
    <xf numFmtId="0" fontId="31" fillId="34" borderId="15" xfId="0" quotePrefix="1" applyFont="1" applyFill="1" applyBorder="1" applyAlignment="1">
      <alignment horizontal="left" vertical="center"/>
    </xf>
    <xf numFmtId="0" fontId="31" fillId="34" borderId="13" xfId="0" quotePrefix="1" applyFont="1" applyFill="1" applyBorder="1" applyAlignment="1">
      <alignment horizontal="left" vertical="center"/>
    </xf>
    <xf numFmtId="0" fontId="31" fillId="34" borderId="53" xfId="0" applyFont="1" applyFill="1" applyBorder="1" applyAlignment="1">
      <alignment horizontal="left" vertical="center"/>
    </xf>
    <xf numFmtId="0" fontId="31" fillId="34" borderId="15" xfId="0" applyFont="1" applyFill="1" applyBorder="1" applyAlignment="1">
      <alignment horizontal="left" vertical="center"/>
    </xf>
    <xf numFmtId="0" fontId="31" fillId="34" borderId="13" xfId="0" applyFont="1" applyFill="1" applyBorder="1" applyAlignment="1">
      <alignment horizontal="left" vertical="center"/>
    </xf>
    <xf numFmtId="0" fontId="31" fillId="34" borderId="55" xfId="0" quotePrefix="1" applyNumberFormat="1" applyFont="1" applyFill="1" applyBorder="1" applyAlignment="1" applyProtection="1">
      <alignment horizontal="left" vertical="center" wrapText="1"/>
    </xf>
    <xf numFmtId="0" fontId="31" fillId="34" borderId="48" xfId="0" quotePrefix="1" applyNumberFormat="1" applyFont="1" applyFill="1" applyBorder="1" applyAlignment="1" applyProtection="1">
      <alignment horizontal="left" vertical="center" wrapText="1"/>
    </xf>
    <xf numFmtId="0" fontId="31" fillId="34" borderId="49" xfId="0" quotePrefix="1" applyNumberFormat="1" applyFont="1" applyFill="1" applyBorder="1" applyAlignment="1" applyProtection="1">
      <alignment horizontal="left" vertical="center" wrapText="1"/>
    </xf>
    <xf numFmtId="0" fontId="66" fillId="34" borderId="29" xfId="0" applyNumberFormat="1" applyFont="1" applyFill="1" applyBorder="1" applyAlignment="1" applyProtection="1">
      <alignment horizontal="center" vertical="center" wrapText="1"/>
    </xf>
    <xf numFmtId="0" fontId="39" fillId="34" borderId="18" xfId="0" quotePrefix="1" applyFont="1" applyFill="1" applyBorder="1" applyAlignment="1">
      <alignment horizontal="center" vertical="center" wrapText="1"/>
    </xf>
    <xf numFmtId="0" fontId="39" fillId="34" borderId="19" xfId="0" quotePrefix="1" applyFont="1" applyFill="1" applyBorder="1" applyAlignment="1">
      <alignment horizontal="center" vertical="center" wrapText="1"/>
    </xf>
    <xf numFmtId="0" fontId="39" fillId="34" borderId="41" xfId="0" quotePrefix="1" applyFont="1" applyFill="1" applyBorder="1" applyAlignment="1">
      <alignment horizontal="center" vertical="center" wrapText="1"/>
    </xf>
    <xf numFmtId="0" fontId="41" fillId="34" borderId="57" xfId="0" quotePrefix="1" applyFont="1" applyFill="1" applyBorder="1" applyAlignment="1">
      <alignment horizontal="center" vertical="center" wrapText="1"/>
    </xf>
    <xf numFmtId="0" fontId="41" fillId="34" borderId="58" xfId="0" quotePrefix="1" applyFont="1" applyFill="1" applyBorder="1" applyAlignment="1">
      <alignment horizontal="center" vertical="center" wrapText="1"/>
    </xf>
    <xf numFmtId="0" fontId="41" fillId="34" borderId="59" xfId="0" quotePrefix="1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center"/>
    </xf>
    <xf numFmtId="0" fontId="38" fillId="34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34" fillId="35" borderId="14" xfId="0" applyFont="1" applyFill="1" applyBorder="1" applyAlignment="1">
      <alignment horizontal="center" vertical="center" wrapText="1"/>
    </xf>
    <xf numFmtId="0" fontId="34" fillId="35" borderId="15" xfId="0" applyFont="1" applyFill="1" applyBorder="1" applyAlignment="1">
      <alignment horizontal="center" vertical="center" wrapText="1"/>
    </xf>
    <xf numFmtId="0" fontId="34" fillId="35" borderId="13" xfId="0" applyFont="1" applyFill="1" applyBorder="1" applyAlignment="1">
      <alignment horizontal="center" vertical="center" wrapText="1"/>
    </xf>
    <xf numFmtId="0" fontId="22" fillId="35" borderId="14" xfId="0" applyFont="1" applyFill="1" applyBorder="1" applyAlignment="1">
      <alignment horizontal="center" vertical="center" wrapText="1"/>
    </xf>
    <xf numFmtId="0" fontId="22" fillId="35" borderId="15" xfId="0" applyFont="1" applyFill="1" applyBorder="1" applyAlignment="1">
      <alignment horizontal="center" vertical="center" wrapText="1"/>
    </xf>
    <xf numFmtId="0" fontId="22" fillId="35" borderId="13" xfId="0" applyFont="1" applyFill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31" fillId="34" borderId="47" xfId="0" applyNumberFormat="1" applyFont="1" applyFill="1" applyBorder="1" applyAlignment="1" applyProtection="1">
      <alignment horizontal="center" vertical="center" wrapText="1"/>
    </xf>
    <xf numFmtId="0" fontId="31" fillId="34" borderId="48" xfId="0" applyNumberFormat="1" applyFont="1" applyFill="1" applyBorder="1" applyAlignment="1" applyProtection="1">
      <alignment horizontal="center" vertical="center" wrapText="1"/>
    </xf>
    <xf numFmtId="0" fontId="31" fillId="34" borderId="49" xfId="0" applyNumberFormat="1" applyFont="1" applyFill="1" applyBorder="1" applyAlignment="1" applyProtection="1">
      <alignment horizontal="center" vertical="center" wrapText="1"/>
    </xf>
    <xf numFmtId="0" fontId="38" fillId="34" borderId="29" xfId="0" applyNumberFormat="1" applyFont="1" applyFill="1" applyBorder="1" applyAlignment="1" applyProtection="1">
      <alignment horizontal="center" vertical="center" wrapText="1"/>
    </xf>
    <xf numFmtId="0" fontId="1" fillId="34" borderId="18" xfId="6" applyNumberFormat="1" applyFont="1" applyFill="1" applyBorder="1" applyAlignment="1" applyProtection="1">
      <alignment horizontal="center" vertical="center" wrapText="1"/>
    </xf>
    <xf numFmtId="0" fontId="1" fillId="34" borderId="19" xfId="6" applyNumberFormat="1" applyFont="1" applyFill="1" applyBorder="1" applyAlignment="1" applyProtection="1">
      <alignment horizontal="center" vertical="center" wrapText="1"/>
    </xf>
    <xf numFmtId="0" fontId="1" fillId="34" borderId="41" xfId="6" applyNumberFormat="1" applyFont="1" applyFill="1" applyBorder="1" applyAlignment="1" applyProtection="1">
      <alignment horizontal="center" vertical="center" wrapText="1"/>
    </xf>
    <xf numFmtId="0" fontId="68" fillId="34" borderId="18" xfId="6" applyNumberFormat="1" applyFont="1" applyFill="1" applyBorder="1" applyAlignment="1" applyProtection="1">
      <alignment horizontal="center" vertical="center" wrapText="1"/>
    </xf>
    <xf numFmtId="0" fontId="68" fillId="34" borderId="19" xfId="6" applyNumberFormat="1" applyFont="1" applyFill="1" applyBorder="1" applyAlignment="1" applyProtection="1">
      <alignment horizontal="center" vertical="center" wrapText="1"/>
    </xf>
    <xf numFmtId="0" fontId="68" fillId="34" borderId="41" xfId="6" applyNumberFormat="1" applyFont="1" applyFill="1" applyBorder="1" applyAlignment="1" applyProtection="1">
      <alignment horizontal="center" vertical="center" wrapText="1"/>
    </xf>
    <xf numFmtId="0" fontId="31" fillId="34" borderId="39" xfId="0" applyNumberFormat="1" applyFont="1" applyFill="1" applyBorder="1" applyAlignment="1" applyProtection="1">
      <alignment horizontal="center" vertical="center" wrapText="1"/>
    </xf>
    <xf numFmtId="0" fontId="31" fillId="34" borderId="16" xfId="0" applyNumberFormat="1" applyFont="1" applyFill="1" applyBorder="1" applyAlignment="1" applyProtection="1">
      <alignment horizontal="center" vertical="center" wrapText="1"/>
    </xf>
    <xf numFmtId="0" fontId="31" fillId="34" borderId="40" xfId="0" applyNumberFormat="1" applyFont="1" applyFill="1" applyBorder="1" applyAlignment="1" applyProtection="1">
      <alignment horizontal="center" vertical="center" wrapText="1"/>
    </xf>
    <xf numFmtId="0" fontId="46" fillId="34" borderId="39" xfId="0" applyNumberFormat="1" applyFont="1" applyFill="1" applyBorder="1" applyAlignment="1" applyProtection="1">
      <alignment horizontal="center" vertical="center" wrapText="1"/>
    </xf>
    <xf numFmtId="0" fontId="46" fillId="34" borderId="16" xfId="0" applyNumberFormat="1" applyFont="1" applyFill="1" applyBorder="1" applyAlignment="1" applyProtection="1">
      <alignment horizontal="center" vertical="center" wrapText="1"/>
    </xf>
    <xf numFmtId="0" fontId="46" fillId="34" borderId="40" xfId="0" applyNumberFormat="1" applyFont="1" applyFill="1" applyBorder="1" applyAlignment="1" applyProtection="1">
      <alignment horizontal="center" vertical="center" wrapText="1"/>
    </xf>
    <xf numFmtId="0" fontId="46" fillId="34" borderId="47" xfId="0" applyNumberFormat="1" applyFont="1" applyFill="1" applyBorder="1" applyAlignment="1" applyProtection="1">
      <alignment horizontal="center" vertical="center" wrapText="1"/>
    </xf>
    <xf numFmtId="0" fontId="46" fillId="34" borderId="48" xfId="0" applyNumberFormat="1" applyFont="1" applyFill="1" applyBorder="1" applyAlignment="1" applyProtection="1">
      <alignment horizontal="center" vertical="center" wrapText="1"/>
    </xf>
    <xf numFmtId="0" fontId="46" fillId="34" borderId="49" xfId="0" applyNumberFormat="1" applyFont="1" applyFill="1" applyBorder="1" applyAlignment="1" applyProtection="1">
      <alignment horizontal="center" vertical="center" wrapText="1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5" xr:uid="{00000000-0005-0000-0000-000030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no 2" xfId="42" xr:uid="{6B31A629-E2F3-412E-BA8C-D83C1DCBB156}"/>
    <cellStyle name="Note" xfId="15" builtinId="10" customBuiltin="1"/>
    <cellStyle name="Obično_List4" xfId="44" xr:uid="{00000000-0005-0000-0000-000001000000}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368A-9BCF-48E1-B515-DBE2EDD6D576}">
  <sheetPr codeName="Sheet1">
    <pageSetUpPr fitToPage="1"/>
  </sheetPr>
  <dimension ref="A1:J20"/>
  <sheetViews>
    <sheetView tabSelected="1" workbookViewId="0">
      <selection sqref="A1:J3"/>
    </sheetView>
  </sheetViews>
  <sheetFormatPr defaultRowHeight="15" x14ac:dyDescent="0.25"/>
  <sheetData>
    <row r="1" spans="1:10" ht="26.25" customHeight="1" x14ac:dyDescent="0.25">
      <c r="A1" s="188" t="s">
        <v>226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0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</row>
    <row r="3" spans="1:10" ht="57.75" customHeight="1" x14ac:dyDescent="0.25">
      <c r="A3" s="188"/>
      <c r="B3" s="188"/>
      <c r="C3" s="188"/>
      <c r="D3" s="188"/>
      <c r="E3" s="188"/>
      <c r="F3" s="188"/>
      <c r="G3" s="188"/>
      <c r="H3" s="188"/>
      <c r="I3" s="188"/>
      <c r="J3" s="188"/>
    </row>
    <row r="4" spans="1:10" ht="37.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28.5" customHeight="1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s="59" customFormat="1" ht="26.25" x14ac:dyDescent="0.4">
      <c r="A6" s="189" t="s">
        <v>227</v>
      </c>
      <c r="B6" s="190"/>
      <c r="C6" s="190"/>
      <c r="D6" s="190"/>
      <c r="E6" s="190"/>
      <c r="F6" s="190"/>
      <c r="G6" s="190"/>
      <c r="H6" s="190"/>
      <c r="I6" s="190"/>
      <c r="J6" s="191"/>
    </row>
    <row r="7" spans="1:10" s="59" customFormat="1" ht="26.25" x14ac:dyDescent="0.4">
      <c r="A7" s="192"/>
      <c r="B7" s="193"/>
      <c r="C7" s="193"/>
      <c r="D7" s="193"/>
      <c r="E7" s="193"/>
      <c r="F7" s="193"/>
      <c r="G7" s="193"/>
      <c r="H7" s="193"/>
      <c r="I7" s="193"/>
      <c r="J7" s="194"/>
    </row>
    <row r="8" spans="1:10" s="59" customFormat="1" ht="26.25" x14ac:dyDescent="0.4">
      <c r="A8" s="192"/>
      <c r="B8" s="193"/>
      <c r="C8" s="193"/>
      <c r="D8" s="193"/>
      <c r="E8" s="193"/>
      <c r="F8" s="193"/>
      <c r="G8" s="193"/>
      <c r="H8" s="193"/>
      <c r="I8" s="193"/>
      <c r="J8" s="194"/>
    </row>
    <row r="9" spans="1:10" s="59" customFormat="1" ht="26.25" x14ac:dyDescent="0.4">
      <c r="A9" s="192"/>
      <c r="B9" s="193"/>
      <c r="C9" s="193"/>
      <c r="D9" s="193"/>
      <c r="E9" s="193"/>
      <c r="F9" s="193"/>
      <c r="G9" s="193"/>
      <c r="H9" s="193"/>
      <c r="I9" s="193"/>
      <c r="J9" s="194"/>
    </row>
    <row r="10" spans="1:10" s="59" customFormat="1" ht="27" thickBot="1" x14ac:dyDescent="0.45">
      <c r="A10" s="195"/>
      <c r="B10" s="196"/>
      <c r="C10" s="196"/>
      <c r="D10" s="196"/>
      <c r="E10" s="196"/>
      <c r="F10" s="196"/>
      <c r="G10" s="196"/>
      <c r="H10" s="196"/>
      <c r="I10" s="196"/>
      <c r="J10" s="197"/>
    </row>
    <row r="11" spans="1:10" s="59" customFormat="1" ht="26.25" x14ac:dyDescent="0.4">
      <c r="A11" s="60"/>
      <c r="B11" s="60"/>
      <c r="C11" s="60"/>
      <c r="D11" s="60"/>
      <c r="E11" s="60"/>
      <c r="F11" s="60"/>
      <c r="G11" s="60"/>
      <c r="H11" s="60"/>
      <c r="I11" s="60"/>
      <c r="J11" s="60"/>
    </row>
    <row r="13" spans="1:10" s="187" customFormat="1" x14ac:dyDescent="0.25">
      <c r="A13" s="187" t="s">
        <v>259</v>
      </c>
    </row>
    <row r="14" spans="1:10" s="187" customFormat="1" x14ac:dyDescent="0.25">
      <c r="A14" s="187" t="s">
        <v>260</v>
      </c>
    </row>
    <row r="15" spans="1:10" x14ac:dyDescent="0.25">
      <c r="A15" s="10"/>
      <c r="B15" s="10"/>
      <c r="C15" s="10"/>
      <c r="D15" s="10"/>
      <c r="E15" s="10"/>
    </row>
    <row r="16" spans="1:10" ht="39" customHeight="1" x14ac:dyDescent="0.25">
      <c r="A16" s="10"/>
      <c r="B16" s="10"/>
      <c r="C16" s="10"/>
      <c r="D16" s="10"/>
      <c r="E16" s="10"/>
    </row>
    <row r="17" spans="1:9" x14ac:dyDescent="0.25">
      <c r="A17" s="10"/>
      <c r="B17" s="10"/>
      <c r="C17" s="10"/>
      <c r="D17" s="10"/>
      <c r="E17" s="10"/>
    </row>
    <row r="18" spans="1:9" s="6" customFormat="1" x14ac:dyDescent="0.25">
      <c r="A18" s="10"/>
      <c r="B18" s="10"/>
      <c r="C18" s="10"/>
      <c r="D18" s="10"/>
      <c r="E18" s="10"/>
      <c r="H18" s="10"/>
      <c r="I18" s="10"/>
    </row>
    <row r="19" spans="1:9" x14ac:dyDescent="0.25">
      <c r="A19" s="10"/>
      <c r="B19" s="10"/>
      <c r="C19" s="10"/>
      <c r="D19" s="10"/>
      <c r="E19" s="10"/>
    </row>
    <row r="20" spans="1:9" x14ac:dyDescent="0.25">
      <c r="A20" s="10"/>
      <c r="B20" s="10"/>
      <c r="C20" s="10"/>
      <c r="D20" s="10"/>
      <c r="E20" s="10"/>
    </row>
  </sheetData>
  <mergeCells count="2">
    <mergeCell ref="A1:J3"/>
    <mergeCell ref="A6:J10"/>
  </mergeCells>
  <pageMargins left="0.7" right="0.7" top="0.75" bottom="0.75" header="0.3" footer="0.3"/>
  <pageSetup paperSize="9" scale="9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26CC-708B-49BC-AA9E-87EAF1AAD637}">
  <sheetPr codeName="Sheet2">
    <pageSetUpPr fitToPage="1"/>
  </sheetPr>
  <dimension ref="A2:K38"/>
  <sheetViews>
    <sheetView workbookViewId="0">
      <selection activeCell="A2" sqref="A2:J2"/>
    </sheetView>
  </sheetViews>
  <sheetFormatPr defaultColWidth="9.140625" defaultRowHeight="10.5" x14ac:dyDescent="0.15"/>
  <cols>
    <col min="1" max="1" width="31.7109375" style="1" customWidth="1"/>
    <col min="2" max="2" width="18.7109375" style="1" customWidth="1"/>
    <col min="3" max="3" width="19" style="1" customWidth="1"/>
    <col min="4" max="4" width="19.140625" style="1" customWidth="1"/>
    <col min="5" max="5" width="4.42578125" style="1" customWidth="1"/>
    <col min="6" max="6" width="18.85546875" style="1" customWidth="1"/>
    <col min="7" max="7" width="18.7109375" style="21" customWidth="1"/>
    <col min="8" max="8" width="16.42578125" style="21" customWidth="1"/>
    <col min="9" max="9" width="13.85546875" style="22" customWidth="1"/>
    <col min="10" max="10" width="12.85546875" style="22" customWidth="1"/>
    <col min="11" max="16384" width="9.140625" style="1"/>
  </cols>
  <sheetData>
    <row r="2" spans="1:11" ht="36" customHeight="1" x14ac:dyDescent="0.2">
      <c r="A2" s="231" t="s">
        <v>225</v>
      </c>
      <c r="B2" s="232"/>
      <c r="C2" s="232"/>
      <c r="D2" s="232"/>
      <c r="E2" s="232"/>
      <c r="F2" s="232"/>
      <c r="G2" s="232"/>
      <c r="H2" s="232"/>
      <c r="I2" s="232"/>
      <c r="J2" s="232"/>
    </row>
    <row r="3" spans="1:11" customFormat="1" ht="15" customHeight="1" x14ac:dyDescent="0.25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</row>
    <row r="4" spans="1:11" customFormat="1" ht="15" customHeight="1" x14ac:dyDescent="0.25">
      <c r="A4" s="233" t="s">
        <v>78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</row>
    <row r="5" spans="1:11" customFormat="1" ht="15" customHeight="1" x14ac:dyDescent="0.25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233"/>
    </row>
    <row r="6" spans="1:11" customFormat="1" ht="15" customHeight="1" x14ac:dyDescent="0.25">
      <c r="A6" s="233" t="s">
        <v>242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</row>
    <row r="7" spans="1:11" customFormat="1" ht="36.75" customHeight="1" x14ac:dyDescent="0.25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233"/>
    </row>
    <row r="8" spans="1:11" customFormat="1" ht="15" customHeight="1" thickBot="1" x14ac:dyDescent="0.3">
      <c r="A8" s="224" t="s">
        <v>243</v>
      </c>
      <c r="B8" s="224"/>
      <c r="C8" s="224"/>
      <c r="D8" s="224"/>
      <c r="E8" s="224"/>
      <c r="F8" s="224"/>
      <c r="G8" s="224"/>
      <c r="H8" s="224"/>
      <c r="I8" s="224"/>
      <c r="J8" s="224"/>
      <c r="K8" s="224"/>
    </row>
    <row r="9" spans="1:11" ht="39" thickBot="1" x14ac:dyDescent="0.2">
      <c r="A9" s="225" t="s">
        <v>73</v>
      </c>
      <c r="B9" s="226"/>
      <c r="C9" s="226"/>
      <c r="D9" s="226"/>
      <c r="E9" s="227"/>
      <c r="F9" s="126" t="s">
        <v>230</v>
      </c>
      <c r="G9" s="126" t="s">
        <v>218</v>
      </c>
      <c r="H9" s="126" t="s">
        <v>231</v>
      </c>
      <c r="I9" s="126" t="s">
        <v>232</v>
      </c>
      <c r="J9" s="126" t="s">
        <v>233</v>
      </c>
      <c r="K9" s="127" t="s">
        <v>234</v>
      </c>
    </row>
    <row r="10" spans="1:11" ht="11.25" x14ac:dyDescent="0.15">
      <c r="A10" s="228">
        <v>1</v>
      </c>
      <c r="B10" s="229"/>
      <c r="C10" s="229"/>
      <c r="D10" s="229"/>
      <c r="E10" s="230"/>
      <c r="F10" s="128">
        <v>2</v>
      </c>
      <c r="G10" s="129">
        <v>3</v>
      </c>
      <c r="H10" s="129">
        <v>4</v>
      </c>
      <c r="I10" s="129">
        <v>5</v>
      </c>
      <c r="J10" s="129" t="s">
        <v>235</v>
      </c>
      <c r="K10" s="130" t="s">
        <v>236</v>
      </c>
    </row>
    <row r="11" spans="1:11" ht="12.75" x14ac:dyDescent="0.15">
      <c r="A11" s="198" t="s">
        <v>79</v>
      </c>
      <c r="B11" s="199"/>
      <c r="C11" s="199"/>
      <c r="D11" s="199"/>
      <c r="E11" s="211"/>
      <c r="F11" s="131">
        <v>975568.31</v>
      </c>
      <c r="G11" s="132">
        <v>2628100</v>
      </c>
      <c r="H11" s="132">
        <v>2635100</v>
      </c>
      <c r="I11" s="132">
        <v>1137175.1399999999</v>
      </c>
      <c r="J11" s="133">
        <f>I11/F11</f>
        <v>1.1656540381062601</v>
      </c>
      <c r="K11" s="134">
        <f>I11/H11</f>
        <v>0.43154914045007775</v>
      </c>
    </row>
    <row r="12" spans="1:11" ht="12.75" x14ac:dyDescent="0.15">
      <c r="A12" s="215" t="s">
        <v>80</v>
      </c>
      <c r="B12" s="216"/>
      <c r="C12" s="216"/>
      <c r="D12" s="216"/>
      <c r="E12" s="217"/>
      <c r="F12" s="131">
        <v>0</v>
      </c>
      <c r="G12" s="132">
        <v>0</v>
      </c>
      <c r="H12" s="132">
        <v>0</v>
      </c>
      <c r="I12" s="132">
        <v>0</v>
      </c>
      <c r="J12" s="133">
        <v>0</v>
      </c>
      <c r="K12" s="134" t="s">
        <v>244</v>
      </c>
    </row>
    <row r="13" spans="1:11" ht="12.75" x14ac:dyDescent="0.15">
      <c r="A13" s="198" t="s">
        <v>81</v>
      </c>
      <c r="B13" s="199"/>
      <c r="C13" s="199"/>
      <c r="D13" s="199"/>
      <c r="E13" s="211"/>
      <c r="F13" s="131">
        <f>SUM(F11:F12)</f>
        <v>975568.31</v>
      </c>
      <c r="G13" s="131">
        <f t="shared" ref="G13:I13" si="0">SUM(G11:G12)</f>
        <v>2628100</v>
      </c>
      <c r="H13" s="131">
        <f t="shared" si="0"/>
        <v>2635100</v>
      </c>
      <c r="I13" s="131">
        <f t="shared" si="0"/>
        <v>1137175.1399999999</v>
      </c>
      <c r="J13" s="133">
        <f>I13/F13</f>
        <v>1.1656540381062601</v>
      </c>
      <c r="K13" s="134">
        <f t="shared" ref="K13:K16" si="1">I13/H13</f>
        <v>0.43154914045007775</v>
      </c>
    </row>
    <row r="14" spans="1:11" ht="12.75" x14ac:dyDescent="0.15">
      <c r="A14" s="212" t="s">
        <v>82</v>
      </c>
      <c r="B14" s="213"/>
      <c r="C14" s="213"/>
      <c r="D14" s="213"/>
      <c r="E14" s="214"/>
      <c r="F14" s="135">
        <v>1076039.54</v>
      </c>
      <c r="G14" s="132">
        <v>2598100</v>
      </c>
      <c r="H14" s="132">
        <v>2605100</v>
      </c>
      <c r="I14" s="136">
        <v>1107105.5</v>
      </c>
      <c r="J14" s="133">
        <f>I14/F14</f>
        <v>1.0288706491213138</v>
      </c>
      <c r="K14" s="134">
        <f t="shared" si="1"/>
        <v>0.42497620052973012</v>
      </c>
    </row>
    <row r="15" spans="1:11" ht="12.75" x14ac:dyDescent="0.15">
      <c r="A15" s="215" t="s">
        <v>83</v>
      </c>
      <c r="B15" s="216"/>
      <c r="C15" s="216"/>
      <c r="D15" s="216"/>
      <c r="E15" s="217"/>
      <c r="F15" s="131">
        <v>5145.7</v>
      </c>
      <c r="G15" s="132">
        <v>30000</v>
      </c>
      <c r="H15" s="132">
        <v>30000</v>
      </c>
      <c r="I15" s="136">
        <v>5969.08</v>
      </c>
      <c r="J15" s="133">
        <f>I15/F15</f>
        <v>1.1600132149173097</v>
      </c>
      <c r="K15" s="134">
        <f t="shared" si="1"/>
        <v>0.19896933333333333</v>
      </c>
    </row>
    <row r="16" spans="1:11" ht="12.75" x14ac:dyDescent="0.15">
      <c r="A16" s="218" t="s">
        <v>59</v>
      </c>
      <c r="B16" s="219"/>
      <c r="C16" s="219"/>
      <c r="D16" s="219"/>
      <c r="E16" s="220"/>
      <c r="F16" s="131">
        <f>SUM(F14:F15)</f>
        <v>1081185.24</v>
      </c>
      <c r="G16" s="131">
        <f t="shared" ref="G16:I16" si="2">SUM(G14:G15)</f>
        <v>2628100</v>
      </c>
      <c r="H16" s="131">
        <f t="shared" si="2"/>
        <v>2635100</v>
      </c>
      <c r="I16" s="131">
        <f t="shared" si="2"/>
        <v>1113074.58</v>
      </c>
      <c r="J16" s="133">
        <f>I16/F16</f>
        <v>1.0294947977647197</v>
      </c>
      <c r="K16" s="134">
        <f t="shared" si="1"/>
        <v>0.42240316496527647</v>
      </c>
    </row>
    <row r="17" spans="1:11" ht="13.5" thickBot="1" x14ac:dyDescent="0.2">
      <c r="A17" s="221" t="s">
        <v>84</v>
      </c>
      <c r="B17" s="222"/>
      <c r="C17" s="222"/>
      <c r="D17" s="222"/>
      <c r="E17" s="223"/>
      <c r="F17" s="137">
        <f>F13-F16</f>
        <v>-105616.92999999993</v>
      </c>
      <c r="G17" s="137">
        <f t="shared" ref="G17:I17" si="3">G13-G16</f>
        <v>0</v>
      </c>
      <c r="H17" s="137">
        <f t="shared" si="3"/>
        <v>0</v>
      </c>
      <c r="I17" s="137">
        <f t="shared" si="3"/>
        <v>24100.559999999823</v>
      </c>
      <c r="J17" s="138" t="s">
        <v>244</v>
      </c>
      <c r="K17" s="134" t="s">
        <v>244</v>
      </c>
    </row>
    <row r="18" spans="1:11" ht="18" x14ac:dyDescent="0.15">
      <c r="A18" s="210"/>
      <c r="B18" s="210"/>
      <c r="C18" s="210"/>
      <c r="D18" s="210"/>
      <c r="E18" s="210"/>
      <c r="F18" s="210"/>
      <c r="G18" s="210"/>
      <c r="H18" s="210"/>
      <c r="I18" s="210"/>
      <c r="J18" s="210"/>
      <c r="K18" s="210"/>
    </row>
    <row r="19" spans="1:11" ht="16.5" thickBot="1" x14ac:dyDescent="0.2">
      <c r="A19" s="205" t="s">
        <v>245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</row>
    <row r="20" spans="1:11" ht="39" thickBot="1" x14ac:dyDescent="0.2">
      <c r="A20" s="206" t="s">
        <v>73</v>
      </c>
      <c r="B20" s="207"/>
      <c r="C20" s="207"/>
      <c r="D20" s="207"/>
      <c r="E20" s="207"/>
      <c r="F20" s="126" t="s">
        <v>230</v>
      </c>
      <c r="G20" s="126" t="s">
        <v>218</v>
      </c>
      <c r="H20" s="126" t="s">
        <v>231</v>
      </c>
      <c r="I20" s="126" t="s">
        <v>232</v>
      </c>
      <c r="J20" s="126" t="s">
        <v>233</v>
      </c>
      <c r="K20" s="127" t="s">
        <v>234</v>
      </c>
    </row>
    <row r="21" spans="1:11" ht="11.25" x14ac:dyDescent="0.15">
      <c r="A21" s="208">
        <v>1</v>
      </c>
      <c r="B21" s="209"/>
      <c r="C21" s="209"/>
      <c r="D21" s="209"/>
      <c r="E21" s="209"/>
      <c r="F21" s="128">
        <v>2</v>
      </c>
      <c r="G21" s="129">
        <v>3</v>
      </c>
      <c r="H21" s="129">
        <v>4</v>
      </c>
      <c r="I21" s="129">
        <v>5</v>
      </c>
      <c r="J21" s="129" t="s">
        <v>235</v>
      </c>
      <c r="K21" s="130" t="s">
        <v>236</v>
      </c>
    </row>
    <row r="22" spans="1:11" ht="12.75" x14ac:dyDescent="0.15">
      <c r="A22" s="198" t="s">
        <v>246</v>
      </c>
      <c r="B22" s="199"/>
      <c r="C22" s="199"/>
      <c r="D22" s="199"/>
      <c r="E22" s="199"/>
      <c r="F22" s="135">
        <v>0</v>
      </c>
      <c r="G22" s="132">
        <v>0</v>
      </c>
      <c r="H22" s="132">
        <v>0</v>
      </c>
      <c r="I22" s="132">
        <v>0</v>
      </c>
      <c r="J22" s="132" t="s">
        <v>244</v>
      </c>
      <c r="K22" s="139" t="s">
        <v>244</v>
      </c>
    </row>
    <row r="23" spans="1:11" ht="12.75" x14ac:dyDescent="0.15">
      <c r="A23" s="198" t="s">
        <v>247</v>
      </c>
      <c r="B23" s="202"/>
      <c r="C23" s="202"/>
      <c r="D23" s="202"/>
      <c r="E23" s="202"/>
      <c r="F23" s="135">
        <v>0</v>
      </c>
      <c r="G23" s="132">
        <v>0</v>
      </c>
      <c r="H23" s="132">
        <v>0</v>
      </c>
      <c r="I23" s="132">
        <v>0</v>
      </c>
      <c r="J23" s="132" t="s">
        <v>244</v>
      </c>
      <c r="K23" s="139" t="s">
        <v>244</v>
      </c>
    </row>
    <row r="24" spans="1:11" ht="13.5" thickBot="1" x14ac:dyDescent="0.2">
      <c r="A24" s="203" t="s">
        <v>248</v>
      </c>
      <c r="B24" s="204"/>
      <c r="C24" s="204"/>
      <c r="D24" s="204"/>
      <c r="E24" s="204"/>
      <c r="F24" s="140">
        <f>SUM(F22:F23)</f>
        <v>0</v>
      </c>
      <c r="G24" s="140">
        <f t="shared" ref="G24:I24" si="4">SUM(G22:G23)</f>
        <v>0</v>
      </c>
      <c r="H24" s="140">
        <v>0</v>
      </c>
      <c r="I24" s="140">
        <f t="shared" si="4"/>
        <v>0</v>
      </c>
      <c r="J24" s="138">
        <v>0</v>
      </c>
      <c r="K24" s="141">
        <v>0</v>
      </c>
    </row>
    <row r="25" spans="1:11" ht="12.75" x14ac:dyDescent="0.15">
      <c r="A25" s="142"/>
      <c r="B25" s="142"/>
      <c r="C25" s="142"/>
      <c r="D25" s="142"/>
      <c r="E25" s="142"/>
      <c r="F25" s="143"/>
      <c r="G25" s="143"/>
      <c r="H25" s="143"/>
      <c r="I25" s="143"/>
      <c r="J25" s="144"/>
      <c r="K25" s="144"/>
    </row>
    <row r="26" spans="1:11" ht="12.75" x14ac:dyDescent="0.15">
      <c r="A26" s="142"/>
      <c r="B26" s="142"/>
      <c r="C26" s="142"/>
      <c r="D26" s="142"/>
      <c r="E26" s="142"/>
      <c r="F26" s="143"/>
      <c r="G26" s="143"/>
      <c r="H26" s="143"/>
      <c r="I26" s="143"/>
      <c r="J26" s="144"/>
      <c r="K26" s="144"/>
    </row>
    <row r="27" spans="1:11" ht="16.5" thickBot="1" x14ac:dyDescent="0.2">
      <c r="A27" s="205" t="s">
        <v>249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</row>
    <row r="28" spans="1:11" ht="39" thickBot="1" x14ac:dyDescent="0.2">
      <c r="A28" s="206" t="s">
        <v>73</v>
      </c>
      <c r="B28" s="207"/>
      <c r="C28" s="207"/>
      <c r="D28" s="207"/>
      <c r="E28" s="207"/>
      <c r="F28" s="126" t="s">
        <v>230</v>
      </c>
      <c r="G28" s="126" t="s">
        <v>218</v>
      </c>
      <c r="H28" s="126" t="s">
        <v>231</v>
      </c>
      <c r="I28" s="126" t="s">
        <v>232</v>
      </c>
      <c r="J28" s="126" t="s">
        <v>233</v>
      </c>
      <c r="K28" s="127" t="s">
        <v>234</v>
      </c>
    </row>
    <row r="29" spans="1:11" ht="11.25" x14ac:dyDescent="0.15">
      <c r="A29" s="208">
        <v>1</v>
      </c>
      <c r="B29" s="209"/>
      <c r="C29" s="209"/>
      <c r="D29" s="209"/>
      <c r="E29" s="209"/>
      <c r="F29" s="128">
        <v>2</v>
      </c>
      <c r="G29" s="129">
        <v>3</v>
      </c>
      <c r="H29" s="129">
        <v>4</v>
      </c>
      <c r="I29" s="129">
        <v>5</v>
      </c>
      <c r="J29" s="129" t="s">
        <v>235</v>
      </c>
      <c r="K29" s="130" t="s">
        <v>236</v>
      </c>
    </row>
    <row r="30" spans="1:11" ht="13.5" thickBot="1" x14ac:dyDescent="0.2">
      <c r="A30" s="198" t="s">
        <v>250</v>
      </c>
      <c r="B30" s="199"/>
      <c r="C30" s="199"/>
      <c r="D30" s="199"/>
      <c r="E30" s="199"/>
      <c r="F30" s="135">
        <v>4765.32</v>
      </c>
      <c r="G30" s="136">
        <v>0</v>
      </c>
      <c r="H30" s="136">
        <v>0</v>
      </c>
      <c r="I30" s="136">
        <v>-92344.57</v>
      </c>
      <c r="J30" s="136" t="s">
        <v>244</v>
      </c>
      <c r="K30" s="145" t="s">
        <v>244</v>
      </c>
    </row>
    <row r="31" spans="1:11" ht="13.5" thickBot="1" x14ac:dyDescent="0.2">
      <c r="A31" s="200" t="s">
        <v>251</v>
      </c>
      <c r="B31" s="201"/>
      <c r="C31" s="201"/>
      <c r="D31" s="201"/>
      <c r="E31" s="201"/>
      <c r="F31" s="146">
        <f>F17+F24+F30</f>
        <v>-100851.60999999993</v>
      </c>
      <c r="G31" s="146">
        <f>G17+G24+G30</f>
        <v>0</v>
      </c>
      <c r="H31" s="146">
        <f>H17+H24+H30</f>
        <v>0</v>
      </c>
      <c r="I31" s="146">
        <f>I17+I24+I30</f>
        <v>-68244.010000000184</v>
      </c>
      <c r="J31" s="147">
        <v>0</v>
      </c>
      <c r="K31" s="148">
        <v>0</v>
      </c>
    </row>
    <row r="32" spans="1:11" x14ac:dyDescent="0.15">
      <c r="A32" s="149"/>
      <c r="B32" s="149"/>
      <c r="C32" s="149"/>
      <c r="D32" s="149"/>
      <c r="E32" s="149"/>
      <c r="F32" s="149"/>
      <c r="G32" s="150"/>
      <c r="H32" s="150"/>
      <c r="I32" s="149"/>
      <c r="J32" s="149"/>
      <c r="K32" s="149"/>
    </row>
    <row r="33" spans="1:11" x14ac:dyDescent="0.15">
      <c r="A33" s="149"/>
      <c r="B33" s="149"/>
      <c r="C33" s="149"/>
      <c r="D33" s="149"/>
      <c r="E33" s="149"/>
      <c r="F33" s="149"/>
      <c r="G33" s="150"/>
      <c r="H33" s="150"/>
      <c r="I33" s="149"/>
      <c r="J33" s="149"/>
      <c r="K33" s="149"/>
    </row>
    <row r="34" spans="1:11" x14ac:dyDescent="0.15">
      <c r="A34" s="149"/>
      <c r="B34" s="149"/>
      <c r="C34" s="149"/>
      <c r="D34" s="149"/>
      <c r="E34" s="149"/>
      <c r="F34" s="149"/>
      <c r="G34" s="150"/>
      <c r="H34" s="150"/>
      <c r="I34" s="149"/>
      <c r="J34" s="149"/>
      <c r="K34" s="149"/>
    </row>
    <row r="35" spans="1:11" x14ac:dyDescent="0.15">
      <c r="A35" s="149"/>
      <c r="B35" s="149"/>
      <c r="C35" s="149"/>
      <c r="D35" s="149"/>
      <c r="E35" s="149"/>
      <c r="F35" s="149"/>
      <c r="G35" s="150"/>
      <c r="H35" s="150"/>
      <c r="I35" s="149"/>
      <c r="J35" s="149"/>
      <c r="K35" s="149"/>
    </row>
    <row r="36" spans="1:11" x14ac:dyDescent="0.15">
      <c r="A36" s="149"/>
      <c r="B36" s="149"/>
      <c r="C36" s="149"/>
      <c r="D36" s="149"/>
      <c r="E36" s="149"/>
      <c r="F36" s="149"/>
      <c r="G36" s="150"/>
      <c r="H36" s="150"/>
      <c r="I36" s="149"/>
      <c r="J36" s="149"/>
      <c r="K36" s="149"/>
    </row>
    <row r="37" spans="1:11" x14ac:dyDescent="0.15">
      <c r="A37" s="149"/>
      <c r="B37" s="149"/>
      <c r="C37" s="149"/>
      <c r="D37" s="149"/>
      <c r="E37" s="149"/>
      <c r="F37" s="149"/>
      <c r="G37" s="150"/>
      <c r="H37" s="150"/>
      <c r="I37" s="149"/>
      <c r="J37" s="149"/>
      <c r="K37" s="149"/>
    </row>
    <row r="38" spans="1:11" x14ac:dyDescent="0.15">
      <c r="A38" s="149"/>
      <c r="B38" s="149"/>
      <c r="C38" s="149"/>
      <c r="D38" s="149"/>
      <c r="E38" s="149"/>
      <c r="F38" s="149"/>
      <c r="G38" s="150"/>
      <c r="H38" s="150"/>
      <c r="I38" s="149"/>
      <c r="J38" s="149"/>
      <c r="K38" s="149"/>
    </row>
  </sheetData>
  <mergeCells count="28">
    <mergeCell ref="A2:J2"/>
    <mergeCell ref="A6:K6"/>
    <mergeCell ref="A7:K7"/>
    <mergeCell ref="A3:K3"/>
    <mergeCell ref="A4:K4"/>
    <mergeCell ref="A5:K5"/>
    <mergeCell ref="A8:K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K18"/>
    <mergeCell ref="A19:K19"/>
    <mergeCell ref="A20:E20"/>
    <mergeCell ref="A21:E21"/>
    <mergeCell ref="A22:E22"/>
    <mergeCell ref="A30:E30"/>
    <mergeCell ref="A31:E31"/>
    <mergeCell ref="A23:E23"/>
    <mergeCell ref="A24:E24"/>
    <mergeCell ref="A27:K27"/>
    <mergeCell ref="A28:E28"/>
    <mergeCell ref="A29:E29"/>
  </mergeCells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E0B03-0214-4DBC-ACF8-155900108165}">
  <dimension ref="A1:J164"/>
  <sheetViews>
    <sheetView workbookViewId="0"/>
  </sheetViews>
  <sheetFormatPr defaultRowHeight="11.25" x14ac:dyDescent="0.15"/>
  <cols>
    <col min="1" max="1" width="58.85546875" style="73" customWidth="1"/>
    <col min="2" max="2" width="27" style="106" customWidth="1"/>
    <col min="3" max="4" width="21.85546875" style="106" customWidth="1"/>
    <col min="5" max="5" width="24" style="106" customWidth="1"/>
    <col min="6" max="6" width="15.42578125" style="102" customWidth="1"/>
    <col min="7" max="7" width="15.28515625" style="102" customWidth="1"/>
    <col min="8" max="9" width="9.140625" style="61"/>
    <col min="10" max="10" width="11.42578125" style="61" customWidth="1"/>
    <col min="11" max="16384" width="9.140625" style="61"/>
  </cols>
  <sheetData>
    <row r="1" spans="1:7" ht="22.5" customHeight="1" thickBot="1" x14ac:dyDescent="0.2">
      <c r="A1" s="77" t="s">
        <v>69</v>
      </c>
    </row>
    <row r="2" spans="1:7" ht="48" customHeight="1" thickBot="1" x14ac:dyDescent="0.2">
      <c r="A2" s="74" t="s">
        <v>70</v>
      </c>
      <c r="B2" s="107" t="s">
        <v>175</v>
      </c>
      <c r="C2" s="112" t="s">
        <v>218</v>
      </c>
      <c r="D2" s="153" t="s">
        <v>231</v>
      </c>
      <c r="E2" s="107" t="s">
        <v>217</v>
      </c>
      <c r="F2" s="103" t="s">
        <v>258</v>
      </c>
      <c r="G2" s="103" t="s">
        <v>257</v>
      </c>
    </row>
    <row r="3" spans="1:7" ht="12.75" x14ac:dyDescent="0.2">
      <c r="A3" s="72">
        <v>1</v>
      </c>
      <c r="B3" s="151">
        <v>2</v>
      </c>
      <c r="C3" s="151">
        <v>3</v>
      </c>
      <c r="D3" s="151">
        <v>4</v>
      </c>
      <c r="E3" s="151">
        <v>5</v>
      </c>
      <c r="F3" s="151">
        <v>6</v>
      </c>
      <c r="G3" s="152">
        <v>7</v>
      </c>
    </row>
    <row r="4" spans="1:7" ht="12.75" x14ac:dyDescent="0.2">
      <c r="A4" s="78" t="s">
        <v>0</v>
      </c>
      <c r="B4" s="108">
        <v>975568.34</v>
      </c>
      <c r="C4" s="108">
        <v>2628100</v>
      </c>
      <c r="D4" s="108">
        <v>2635100</v>
      </c>
      <c r="E4" s="108">
        <v>1137175.1399999999</v>
      </c>
      <c r="F4" s="104">
        <f t="shared" ref="F4:F38" si="0">E4/B4*100</f>
        <v>116.5654002260877</v>
      </c>
      <c r="G4" s="105">
        <f>E4/D4*100</f>
        <v>43.154914045007772</v>
      </c>
    </row>
    <row r="5" spans="1:7" ht="25.5" x14ac:dyDescent="0.2">
      <c r="A5" s="75" t="s">
        <v>176</v>
      </c>
      <c r="B5" s="108">
        <v>684178.79</v>
      </c>
      <c r="C5" s="108">
        <v>2012000</v>
      </c>
      <c r="D5" s="108">
        <v>2012000</v>
      </c>
      <c r="E5" s="108">
        <v>731727.23</v>
      </c>
      <c r="F5" s="62">
        <f t="shared" si="0"/>
        <v>106.94970973888272</v>
      </c>
      <c r="G5" s="76">
        <f>E5/D5*100</f>
        <v>36.368152584493039</v>
      </c>
    </row>
    <row r="6" spans="1:7" ht="12.75" x14ac:dyDescent="0.2">
      <c r="A6" s="75" t="s">
        <v>177</v>
      </c>
      <c r="B6" s="108">
        <v>2677.38</v>
      </c>
      <c r="C6" s="108">
        <v>0</v>
      </c>
      <c r="D6" s="108">
        <v>0</v>
      </c>
      <c r="E6" s="108">
        <v>3254.63</v>
      </c>
      <c r="F6" s="62">
        <f t="shared" si="0"/>
        <v>121.56025666883296</v>
      </c>
      <c r="G6" s="76" t="e">
        <f t="shared" ref="G6:G38" si="1">E6/D6*100</f>
        <v>#DIV/0!</v>
      </c>
    </row>
    <row r="7" spans="1:7" ht="12.75" x14ac:dyDescent="0.2">
      <c r="A7" s="75" t="s">
        <v>178</v>
      </c>
      <c r="B7" s="108">
        <v>2677.38</v>
      </c>
      <c r="C7" s="108">
        <v>0</v>
      </c>
      <c r="D7" s="108">
        <v>0</v>
      </c>
      <c r="E7" s="108">
        <v>3254.63</v>
      </c>
      <c r="F7" s="62">
        <f t="shared" si="0"/>
        <v>121.56025666883296</v>
      </c>
      <c r="G7" s="76" t="e">
        <f t="shared" si="1"/>
        <v>#DIV/0!</v>
      </c>
    </row>
    <row r="8" spans="1:7" ht="12.75" x14ac:dyDescent="0.2">
      <c r="A8" s="75" t="s">
        <v>179</v>
      </c>
      <c r="B8" s="108">
        <v>2677.38</v>
      </c>
      <c r="C8" s="108">
        <v>0</v>
      </c>
      <c r="D8" s="108">
        <v>0</v>
      </c>
      <c r="E8" s="108">
        <v>3254.63</v>
      </c>
      <c r="F8" s="62">
        <f t="shared" si="0"/>
        <v>121.56025666883296</v>
      </c>
      <c r="G8" s="76" t="e">
        <f t="shared" si="1"/>
        <v>#DIV/0!</v>
      </c>
    </row>
    <row r="9" spans="1:7" ht="12.75" x14ac:dyDescent="0.2">
      <c r="A9" s="75" t="s">
        <v>180</v>
      </c>
      <c r="B9" s="108">
        <v>681501.41</v>
      </c>
      <c r="C9" s="108">
        <v>2012000</v>
      </c>
      <c r="D9" s="108">
        <v>2012000</v>
      </c>
      <c r="E9" s="108">
        <v>728472.6</v>
      </c>
      <c r="F9" s="62">
        <f t="shared" si="0"/>
        <v>106.8923100247144</v>
      </c>
      <c r="G9" s="76">
        <f t="shared" si="1"/>
        <v>36.206391650099398</v>
      </c>
    </row>
    <row r="10" spans="1:7" ht="25.5" x14ac:dyDescent="0.2">
      <c r="A10" s="75" t="s">
        <v>181</v>
      </c>
      <c r="B10" s="108">
        <v>681501.41</v>
      </c>
      <c r="C10" s="108">
        <v>2012000</v>
      </c>
      <c r="D10" s="108">
        <v>2012000</v>
      </c>
      <c r="E10" s="108">
        <v>728472.6</v>
      </c>
      <c r="F10" s="62">
        <f t="shared" si="0"/>
        <v>106.8923100247144</v>
      </c>
      <c r="G10" s="76">
        <f t="shared" si="1"/>
        <v>36.206391650099398</v>
      </c>
    </row>
    <row r="11" spans="1:7" ht="25.5" x14ac:dyDescent="0.2">
      <c r="A11" s="75" t="s">
        <v>182</v>
      </c>
      <c r="B11" s="108">
        <v>681501.41</v>
      </c>
      <c r="C11" s="108">
        <v>2012000</v>
      </c>
      <c r="D11" s="108">
        <v>2012000</v>
      </c>
      <c r="E11" s="108">
        <v>728472.6</v>
      </c>
      <c r="F11" s="62">
        <f t="shared" si="0"/>
        <v>106.8923100247144</v>
      </c>
      <c r="G11" s="76">
        <f t="shared" si="1"/>
        <v>36.206391650099398</v>
      </c>
    </row>
    <row r="12" spans="1:7" ht="12.75" x14ac:dyDescent="0.2">
      <c r="A12" s="75" t="s">
        <v>1</v>
      </c>
      <c r="B12" s="108">
        <v>0.12</v>
      </c>
      <c r="C12" s="108">
        <v>0</v>
      </c>
      <c r="D12" s="108">
        <v>0</v>
      </c>
      <c r="E12" s="108">
        <v>0.23</v>
      </c>
      <c r="F12" s="62">
        <f t="shared" si="0"/>
        <v>191.66666666666669</v>
      </c>
      <c r="G12" s="76" t="e">
        <f t="shared" si="1"/>
        <v>#DIV/0!</v>
      </c>
    </row>
    <row r="13" spans="1:7" ht="12.75" x14ac:dyDescent="0.2">
      <c r="A13" s="75" t="s">
        <v>2</v>
      </c>
      <c r="B13" s="108">
        <v>0.12</v>
      </c>
      <c r="C13" s="108">
        <v>0</v>
      </c>
      <c r="D13" s="108">
        <v>0</v>
      </c>
      <c r="E13" s="108">
        <v>0.23</v>
      </c>
      <c r="F13" s="62">
        <f t="shared" si="0"/>
        <v>191.66666666666669</v>
      </c>
      <c r="G13" s="76" t="e">
        <f t="shared" si="1"/>
        <v>#DIV/0!</v>
      </c>
    </row>
    <row r="14" spans="1:7" ht="12.75" x14ac:dyDescent="0.2">
      <c r="A14" s="75" t="s">
        <v>3</v>
      </c>
      <c r="B14" s="108">
        <v>0.12</v>
      </c>
      <c r="C14" s="108">
        <v>0</v>
      </c>
      <c r="D14" s="108">
        <v>0</v>
      </c>
      <c r="E14" s="108">
        <v>0.23</v>
      </c>
      <c r="F14" s="62">
        <f t="shared" si="0"/>
        <v>191.66666666666669</v>
      </c>
      <c r="G14" s="76" t="e">
        <f t="shared" si="1"/>
        <v>#DIV/0!</v>
      </c>
    </row>
    <row r="15" spans="1:7" ht="12.75" x14ac:dyDescent="0.2">
      <c r="A15" s="75" t="s">
        <v>183</v>
      </c>
      <c r="B15" s="108">
        <v>0.12</v>
      </c>
      <c r="C15" s="108"/>
      <c r="D15" s="108"/>
      <c r="E15" s="108">
        <v>0.23</v>
      </c>
      <c r="F15" s="62">
        <f t="shared" si="0"/>
        <v>191.66666666666669</v>
      </c>
      <c r="G15" s="76" t="e">
        <f t="shared" si="1"/>
        <v>#DIV/0!</v>
      </c>
    </row>
    <row r="16" spans="1:7" ht="25.5" x14ac:dyDescent="0.2">
      <c r="A16" s="75" t="s">
        <v>184</v>
      </c>
      <c r="B16" s="108">
        <v>78837.460000000006</v>
      </c>
      <c r="C16" s="108">
        <v>148300</v>
      </c>
      <c r="D16" s="108">
        <v>148300</v>
      </c>
      <c r="E16" s="108">
        <v>96917.34</v>
      </c>
      <c r="F16" s="62">
        <f t="shared" si="0"/>
        <v>122.93310819501286</v>
      </c>
      <c r="G16" s="76">
        <f t="shared" si="1"/>
        <v>65.352218476062035</v>
      </c>
    </row>
    <row r="17" spans="1:7" ht="12.75" x14ac:dyDescent="0.2">
      <c r="A17" s="75" t="s">
        <v>4</v>
      </c>
      <c r="B17" s="108">
        <v>78837.460000000006</v>
      </c>
      <c r="C17" s="108">
        <v>148300</v>
      </c>
      <c r="D17" s="108">
        <v>148300</v>
      </c>
      <c r="E17" s="108">
        <v>96917.34</v>
      </c>
      <c r="F17" s="62">
        <f t="shared" si="0"/>
        <v>122.93310819501286</v>
      </c>
      <c r="G17" s="76">
        <f t="shared" si="1"/>
        <v>65.352218476062035</v>
      </c>
    </row>
    <row r="18" spans="1:7" ht="12.75" x14ac:dyDescent="0.2">
      <c r="A18" s="75" t="s">
        <v>5</v>
      </c>
      <c r="B18" s="108">
        <v>78837.460000000006</v>
      </c>
      <c r="C18" s="108">
        <v>148300</v>
      </c>
      <c r="D18" s="108">
        <v>148300</v>
      </c>
      <c r="E18" s="108">
        <v>96917.34</v>
      </c>
      <c r="F18" s="62">
        <f t="shared" si="0"/>
        <v>122.93310819501286</v>
      </c>
      <c r="G18" s="76">
        <f t="shared" si="1"/>
        <v>65.352218476062035</v>
      </c>
    </row>
    <row r="19" spans="1:7" ht="12.75" x14ac:dyDescent="0.2">
      <c r="A19" s="75" t="s">
        <v>185</v>
      </c>
      <c r="B19" s="108">
        <v>78190.710000000006</v>
      </c>
      <c r="C19" s="108">
        <v>148300</v>
      </c>
      <c r="D19" s="108">
        <v>148300</v>
      </c>
      <c r="E19" s="108">
        <v>96917.34</v>
      </c>
      <c r="F19" s="62">
        <f t="shared" si="0"/>
        <v>123.94994239085435</v>
      </c>
      <c r="G19" s="76">
        <f t="shared" si="1"/>
        <v>65.352218476062035</v>
      </c>
    </row>
    <row r="20" spans="1:7" ht="12.75" x14ac:dyDescent="0.2">
      <c r="A20" s="75" t="s">
        <v>186</v>
      </c>
      <c r="B20" s="108">
        <v>418.75</v>
      </c>
      <c r="C20" s="108">
        <v>0</v>
      </c>
      <c r="D20" s="108">
        <v>0</v>
      </c>
      <c r="E20" s="108">
        <v>0</v>
      </c>
      <c r="F20" s="62">
        <f t="shared" si="0"/>
        <v>0</v>
      </c>
      <c r="G20" s="76" t="e">
        <f t="shared" si="1"/>
        <v>#DIV/0!</v>
      </c>
    </row>
    <row r="21" spans="1:7" ht="12.75" x14ac:dyDescent="0.2">
      <c r="A21" s="75" t="s">
        <v>187</v>
      </c>
      <c r="B21" s="108">
        <v>228</v>
      </c>
      <c r="C21" s="108">
        <v>0</v>
      </c>
      <c r="D21" s="108">
        <v>0</v>
      </c>
      <c r="E21" s="108">
        <v>0</v>
      </c>
      <c r="F21" s="62">
        <f t="shared" si="0"/>
        <v>0</v>
      </c>
      <c r="G21" s="76" t="e">
        <f t="shared" si="1"/>
        <v>#DIV/0!</v>
      </c>
    </row>
    <row r="22" spans="1:7" ht="25.5" x14ac:dyDescent="0.2">
      <c r="A22" s="75" t="s">
        <v>6</v>
      </c>
      <c r="B22" s="108">
        <v>5092.16</v>
      </c>
      <c r="C22" s="108">
        <v>0</v>
      </c>
      <c r="D22" s="108">
        <v>0</v>
      </c>
      <c r="E22" s="108">
        <v>0</v>
      </c>
      <c r="F22" s="62">
        <f t="shared" si="0"/>
        <v>0</v>
      </c>
      <c r="G22" s="76" t="e">
        <f t="shared" si="1"/>
        <v>#DIV/0!</v>
      </c>
    </row>
    <row r="23" spans="1:7" ht="25.5" x14ac:dyDescent="0.2">
      <c r="A23" s="75" t="s">
        <v>190</v>
      </c>
      <c r="B23" s="108">
        <v>0</v>
      </c>
      <c r="C23" s="108">
        <v>0</v>
      </c>
      <c r="D23" s="108">
        <v>0</v>
      </c>
      <c r="E23" s="108">
        <v>0</v>
      </c>
      <c r="F23" s="62" t="e">
        <f t="shared" si="0"/>
        <v>#DIV/0!</v>
      </c>
      <c r="G23" s="76" t="e">
        <f t="shared" si="1"/>
        <v>#DIV/0!</v>
      </c>
    </row>
    <row r="24" spans="1:7" ht="12.75" x14ac:dyDescent="0.2">
      <c r="A24" s="75" t="s">
        <v>7</v>
      </c>
      <c r="B24" s="108">
        <v>0</v>
      </c>
      <c r="C24" s="108">
        <v>0</v>
      </c>
      <c r="D24" s="108">
        <v>0</v>
      </c>
      <c r="E24" s="108">
        <v>0</v>
      </c>
      <c r="F24" s="62" t="e">
        <f t="shared" si="0"/>
        <v>#DIV/0!</v>
      </c>
      <c r="G24" s="76" t="e">
        <f t="shared" si="1"/>
        <v>#DIV/0!</v>
      </c>
    </row>
    <row r="25" spans="1:7" ht="12.75" x14ac:dyDescent="0.2">
      <c r="A25" s="75" t="s">
        <v>191</v>
      </c>
      <c r="B25" s="108">
        <v>0</v>
      </c>
      <c r="C25" s="108">
        <v>0</v>
      </c>
      <c r="D25" s="108">
        <v>0</v>
      </c>
      <c r="E25" s="108">
        <v>0</v>
      </c>
      <c r="F25" s="62" t="e">
        <f t="shared" si="0"/>
        <v>#DIV/0!</v>
      </c>
      <c r="G25" s="76" t="e">
        <f t="shared" si="1"/>
        <v>#DIV/0!</v>
      </c>
    </row>
    <row r="26" spans="1:7" ht="25.5" x14ac:dyDescent="0.2">
      <c r="A26" s="75" t="s">
        <v>8</v>
      </c>
      <c r="B26" s="108">
        <v>5092.16</v>
      </c>
      <c r="C26" s="108">
        <v>0</v>
      </c>
      <c r="D26" s="108">
        <v>0</v>
      </c>
      <c r="E26" s="108">
        <v>0</v>
      </c>
      <c r="F26" s="62">
        <f t="shared" si="0"/>
        <v>0</v>
      </c>
      <c r="G26" s="76" t="e">
        <f t="shared" si="1"/>
        <v>#DIV/0!</v>
      </c>
    </row>
    <row r="27" spans="1:7" ht="12.75" x14ac:dyDescent="0.2">
      <c r="A27" s="75" t="s">
        <v>9</v>
      </c>
      <c r="B27" s="108">
        <v>1843.18</v>
      </c>
      <c r="C27" s="108">
        <v>0</v>
      </c>
      <c r="D27" s="108">
        <v>0</v>
      </c>
      <c r="E27" s="108">
        <v>0</v>
      </c>
      <c r="F27" s="62">
        <f t="shared" si="0"/>
        <v>0</v>
      </c>
      <c r="G27" s="76" t="e">
        <f t="shared" si="1"/>
        <v>#DIV/0!</v>
      </c>
    </row>
    <row r="28" spans="1:7" ht="12.75" x14ac:dyDescent="0.2">
      <c r="A28" s="75" t="s">
        <v>188</v>
      </c>
      <c r="B28" s="108">
        <v>1843.18</v>
      </c>
      <c r="C28" s="108">
        <v>0</v>
      </c>
      <c r="D28" s="108">
        <v>0</v>
      </c>
      <c r="E28" s="108">
        <v>0</v>
      </c>
      <c r="F28" s="62">
        <f t="shared" si="0"/>
        <v>0</v>
      </c>
      <c r="G28" s="76" t="e">
        <f t="shared" si="1"/>
        <v>#DIV/0!</v>
      </c>
    </row>
    <row r="29" spans="1:7" ht="12.75" x14ac:dyDescent="0.2">
      <c r="A29" s="75" t="s">
        <v>192</v>
      </c>
      <c r="B29" s="108">
        <v>0</v>
      </c>
      <c r="C29" s="108">
        <v>0</v>
      </c>
      <c r="D29" s="108">
        <v>0</v>
      </c>
      <c r="E29" s="108">
        <v>0</v>
      </c>
      <c r="F29" s="62" t="e">
        <f t="shared" si="0"/>
        <v>#DIV/0!</v>
      </c>
      <c r="G29" s="76" t="e">
        <f t="shared" si="1"/>
        <v>#DIV/0!</v>
      </c>
    </row>
    <row r="30" spans="1:7" ht="12.75" x14ac:dyDescent="0.2">
      <c r="A30" s="75" t="s">
        <v>10</v>
      </c>
      <c r="B30" s="108">
        <v>3248.98</v>
      </c>
      <c r="C30" s="108">
        <v>0</v>
      </c>
      <c r="D30" s="108">
        <v>0</v>
      </c>
      <c r="E30" s="108">
        <v>0</v>
      </c>
      <c r="F30" s="62">
        <f t="shared" si="0"/>
        <v>0</v>
      </c>
      <c r="G30" s="76" t="e">
        <f t="shared" si="1"/>
        <v>#DIV/0!</v>
      </c>
    </row>
    <row r="31" spans="1:7" ht="12.75" x14ac:dyDescent="0.2">
      <c r="A31" s="75" t="s">
        <v>189</v>
      </c>
      <c r="B31" s="108">
        <v>3248.98</v>
      </c>
      <c r="C31" s="108">
        <v>0</v>
      </c>
      <c r="D31" s="108">
        <v>0</v>
      </c>
      <c r="E31" s="108">
        <v>0</v>
      </c>
      <c r="F31" s="62">
        <f t="shared" si="0"/>
        <v>0</v>
      </c>
      <c r="G31" s="76" t="e">
        <f t="shared" si="1"/>
        <v>#DIV/0!</v>
      </c>
    </row>
    <row r="32" spans="1:7" ht="25.5" x14ac:dyDescent="0.2">
      <c r="A32" s="75" t="s">
        <v>55</v>
      </c>
      <c r="B32" s="108">
        <v>207459.81</v>
      </c>
      <c r="C32" s="108">
        <v>467800</v>
      </c>
      <c r="D32" s="108">
        <v>474800</v>
      </c>
      <c r="E32" s="108">
        <v>308530.34000000003</v>
      </c>
      <c r="F32" s="62">
        <f t="shared" si="0"/>
        <v>148.71812521181815</v>
      </c>
      <c r="G32" s="76">
        <f t="shared" si="1"/>
        <v>64.981116259477673</v>
      </c>
    </row>
    <row r="33" spans="1:10" ht="25.5" x14ac:dyDescent="0.2">
      <c r="A33" s="75" t="s">
        <v>57</v>
      </c>
      <c r="B33" s="108">
        <v>207459.81</v>
      </c>
      <c r="C33" s="108">
        <v>467800</v>
      </c>
      <c r="D33" s="108">
        <v>474800</v>
      </c>
      <c r="E33" s="108">
        <v>308530.34000000003</v>
      </c>
      <c r="F33" s="62">
        <f t="shared" si="0"/>
        <v>148.71812521181815</v>
      </c>
      <c r="G33" s="76">
        <f t="shared" si="1"/>
        <v>64.981116259477673</v>
      </c>
    </row>
    <row r="34" spans="1:10" ht="25.5" x14ac:dyDescent="0.2">
      <c r="A34" s="75" t="s">
        <v>56</v>
      </c>
      <c r="B34" s="108">
        <v>205563.09</v>
      </c>
      <c r="C34" s="108">
        <v>437800</v>
      </c>
      <c r="D34" s="108">
        <v>444800</v>
      </c>
      <c r="E34" s="108">
        <v>297754.33</v>
      </c>
      <c r="F34" s="62">
        <f t="shared" si="0"/>
        <v>144.84814856597069</v>
      </c>
      <c r="G34" s="76">
        <f t="shared" si="1"/>
        <v>66.941171312949649</v>
      </c>
    </row>
    <row r="35" spans="1:10" ht="12.75" x14ac:dyDescent="0.2">
      <c r="A35" s="78" t="s">
        <v>196</v>
      </c>
      <c r="B35" s="108">
        <v>205563.09</v>
      </c>
      <c r="C35" s="108">
        <v>437800</v>
      </c>
      <c r="D35" s="108">
        <v>444800</v>
      </c>
      <c r="E35" s="108">
        <v>297754.33</v>
      </c>
      <c r="F35" s="62">
        <f t="shared" si="0"/>
        <v>144.84814856597069</v>
      </c>
      <c r="G35" s="76">
        <f t="shared" si="1"/>
        <v>66.941171312949649</v>
      </c>
    </row>
    <row r="36" spans="1:10" ht="18" customHeight="1" x14ac:dyDescent="0.2">
      <c r="A36" s="75" t="s">
        <v>58</v>
      </c>
      <c r="B36" s="108">
        <v>1896.72</v>
      </c>
      <c r="C36" s="108">
        <v>30000</v>
      </c>
      <c r="D36" s="108">
        <v>30000</v>
      </c>
      <c r="E36" s="108">
        <v>10754.33</v>
      </c>
      <c r="F36" s="62">
        <f t="shared" si="0"/>
        <v>566.99618288413683</v>
      </c>
      <c r="G36" s="76">
        <f t="shared" si="1"/>
        <v>35.847766666666665</v>
      </c>
    </row>
    <row r="37" spans="1:10" ht="12.75" x14ac:dyDescent="0.2">
      <c r="A37" s="78" t="s">
        <v>197</v>
      </c>
      <c r="B37" s="108">
        <v>1896.72</v>
      </c>
      <c r="C37" s="108">
        <v>30000</v>
      </c>
      <c r="D37" s="108">
        <v>30000</v>
      </c>
      <c r="E37" s="108">
        <v>10776.01</v>
      </c>
      <c r="F37" s="62">
        <f t="shared" si="0"/>
        <v>568.13920873929737</v>
      </c>
      <c r="G37" s="76">
        <f t="shared" si="1"/>
        <v>35.920033333333336</v>
      </c>
    </row>
    <row r="38" spans="1:10" ht="15" x14ac:dyDescent="0.25">
      <c r="A38" s="80" t="s">
        <v>11</v>
      </c>
      <c r="B38" s="109">
        <f>SUM(768108.53+B32)</f>
        <v>975568.34000000008</v>
      </c>
      <c r="C38" s="109">
        <f>SUM(C4)</f>
        <v>2628100</v>
      </c>
      <c r="D38" s="109">
        <f>SUM(D4)</f>
        <v>2635100</v>
      </c>
      <c r="E38" s="109">
        <v>1137175.1399999999</v>
      </c>
      <c r="F38" s="81">
        <f t="shared" si="0"/>
        <v>116.56540022608768</v>
      </c>
      <c r="G38" s="81">
        <f t="shared" si="1"/>
        <v>43.154914045007772</v>
      </c>
    </row>
    <row r="39" spans="1:10" ht="15" x14ac:dyDescent="0.25">
      <c r="A39"/>
      <c r="B39" s="110"/>
      <c r="C39" s="110"/>
      <c r="D39" s="110"/>
      <c r="E39" s="110"/>
      <c r="F39"/>
      <c r="G39"/>
    </row>
    <row r="40" spans="1:10" ht="12.75" x14ac:dyDescent="0.2">
      <c r="A40" s="79" t="s">
        <v>12</v>
      </c>
      <c r="B40" s="111">
        <v>1076039.54</v>
      </c>
      <c r="C40" s="113">
        <v>2628100</v>
      </c>
      <c r="D40" s="113">
        <v>2635100</v>
      </c>
      <c r="E40" s="111">
        <f>SUM(E41+E55+E133+E137+E145)</f>
        <v>1107105.5</v>
      </c>
      <c r="F40" s="62">
        <f t="shared" ref="F40:F71" si="2">E40/B40*100</f>
        <v>102.88706491213138</v>
      </c>
      <c r="G40" s="76">
        <f>E40/D40*100</f>
        <v>42.0137945429016</v>
      </c>
    </row>
    <row r="41" spans="1:10" ht="12.75" x14ac:dyDescent="0.2">
      <c r="A41" s="75" t="s">
        <v>13</v>
      </c>
      <c r="B41" s="108">
        <v>865673.5</v>
      </c>
      <c r="C41" s="108">
        <v>2105400</v>
      </c>
      <c r="D41" s="108">
        <v>2105400</v>
      </c>
      <c r="E41" s="108">
        <v>871734.61</v>
      </c>
      <c r="F41" s="62">
        <f t="shared" si="2"/>
        <v>100.7001612039643</v>
      </c>
      <c r="G41" s="76">
        <f t="shared" ref="G41:G104" si="3">E41/D41*100</f>
        <v>41.40470266932649</v>
      </c>
    </row>
    <row r="42" spans="1:10" ht="12.75" x14ac:dyDescent="0.2">
      <c r="A42" s="75" t="s">
        <v>120</v>
      </c>
      <c r="B42" s="108">
        <v>717834.86</v>
      </c>
      <c r="C42" s="108">
        <v>1717508</v>
      </c>
      <c r="D42" s="108">
        <v>1717508</v>
      </c>
      <c r="E42" s="108">
        <v>723227.09</v>
      </c>
      <c r="F42" s="62">
        <f t="shared" si="2"/>
        <v>100.75117973512737</v>
      </c>
      <c r="G42" s="76">
        <f t="shared" si="3"/>
        <v>42.109095852828631</v>
      </c>
    </row>
    <row r="43" spans="1:10" ht="12.75" x14ac:dyDescent="0.2">
      <c r="A43" s="75" t="s">
        <v>14</v>
      </c>
      <c r="B43" s="108">
        <v>717834.86</v>
      </c>
      <c r="C43" s="108">
        <v>1717508</v>
      </c>
      <c r="D43" s="108">
        <v>1717508</v>
      </c>
      <c r="E43" s="108">
        <v>723227.09</v>
      </c>
      <c r="F43" s="62">
        <f t="shared" si="2"/>
        <v>100.75117973512737</v>
      </c>
      <c r="G43" s="76">
        <f t="shared" si="3"/>
        <v>42.109095852828631</v>
      </c>
    </row>
    <row r="44" spans="1:10" ht="12.75" x14ac:dyDescent="0.2">
      <c r="A44" s="75" t="s">
        <v>121</v>
      </c>
      <c r="B44" s="108">
        <v>717834.86</v>
      </c>
      <c r="C44" s="108">
        <v>1717508</v>
      </c>
      <c r="D44" s="108">
        <v>1717508</v>
      </c>
      <c r="E44" s="108">
        <v>723227.09</v>
      </c>
      <c r="F44" s="62">
        <f t="shared" si="2"/>
        <v>100.75117973512737</v>
      </c>
      <c r="G44" s="76">
        <f t="shared" si="3"/>
        <v>42.109095852828631</v>
      </c>
    </row>
    <row r="45" spans="1:10" ht="12.75" x14ac:dyDescent="0.2">
      <c r="A45" s="75" t="s">
        <v>15</v>
      </c>
      <c r="B45" s="108">
        <v>30204.91</v>
      </c>
      <c r="C45" s="108">
        <v>101500</v>
      </c>
      <c r="D45" s="108">
        <v>101500</v>
      </c>
      <c r="E45" s="108">
        <v>29175.06</v>
      </c>
      <c r="F45" s="62">
        <f t="shared" si="2"/>
        <v>96.590454995561984</v>
      </c>
      <c r="G45" s="76">
        <f t="shared" si="3"/>
        <v>28.743901477832512</v>
      </c>
    </row>
    <row r="46" spans="1:10" ht="12.75" x14ac:dyDescent="0.2">
      <c r="A46" s="75" t="s">
        <v>16</v>
      </c>
      <c r="B46" s="108">
        <v>30204.91</v>
      </c>
      <c r="C46" s="108">
        <v>101500</v>
      </c>
      <c r="D46" s="108">
        <v>101500</v>
      </c>
      <c r="E46" s="108">
        <v>29175.06</v>
      </c>
      <c r="F46" s="62">
        <f t="shared" si="2"/>
        <v>96.590454995561984</v>
      </c>
      <c r="G46" s="76">
        <f t="shared" si="3"/>
        <v>28.743901477832512</v>
      </c>
      <c r="J46" s="108"/>
    </row>
    <row r="47" spans="1:10" ht="12.75" x14ac:dyDescent="0.2">
      <c r="A47" s="75" t="s">
        <v>122</v>
      </c>
      <c r="B47" s="108">
        <v>8294.11</v>
      </c>
      <c r="C47" s="108">
        <v>34700</v>
      </c>
      <c r="D47" s="108">
        <v>34700</v>
      </c>
      <c r="E47" s="108">
        <v>8192.18</v>
      </c>
      <c r="F47" s="62">
        <f t="shared" si="2"/>
        <v>98.771055604519347</v>
      </c>
      <c r="G47" s="76">
        <f t="shared" si="3"/>
        <v>23.608587896253603</v>
      </c>
    </row>
    <row r="48" spans="1:10" ht="12.75" x14ac:dyDescent="0.2">
      <c r="A48" s="75" t="s">
        <v>123</v>
      </c>
      <c r="B48" s="108">
        <v>220.72</v>
      </c>
      <c r="C48" s="108">
        <v>17500</v>
      </c>
      <c r="D48" s="108">
        <v>17500</v>
      </c>
      <c r="E48" s="108">
        <v>441.44</v>
      </c>
      <c r="F48" s="62">
        <f t="shared" si="2"/>
        <v>200</v>
      </c>
      <c r="G48" s="76">
        <f t="shared" si="3"/>
        <v>2.5225142857142857</v>
      </c>
    </row>
    <row r="49" spans="1:7" ht="12.75" x14ac:dyDescent="0.2">
      <c r="A49" s="75" t="s">
        <v>124</v>
      </c>
      <c r="B49" s="108">
        <v>3090.08</v>
      </c>
      <c r="C49" s="108">
        <v>14300</v>
      </c>
      <c r="D49" s="108">
        <v>14300</v>
      </c>
      <c r="E49" s="108">
        <v>441.44</v>
      </c>
      <c r="F49" s="62">
        <f t="shared" si="2"/>
        <v>14.285714285714285</v>
      </c>
      <c r="G49" s="76">
        <f t="shared" si="3"/>
        <v>3.0869930069930067</v>
      </c>
    </row>
    <row r="50" spans="1:7" ht="12.75" x14ac:dyDescent="0.2">
      <c r="A50" s="75" t="s">
        <v>125</v>
      </c>
      <c r="B50" s="108">
        <v>18600</v>
      </c>
      <c r="C50" s="108">
        <v>32400</v>
      </c>
      <c r="D50" s="108">
        <v>32400</v>
      </c>
      <c r="E50" s="108">
        <v>20100</v>
      </c>
      <c r="F50" s="62">
        <f t="shared" si="2"/>
        <v>108.06451612903226</v>
      </c>
      <c r="G50" s="76">
        <f t="shared" si="3"/>
        <v>62.037037037037038</v>
      </c>
    </row>
    <row r="51" spans="1:7" ht="12.75" x14ac:dyDescent="0.2">
      <c r="A51" s="75" t="s">
        <v>126</v>
      </c>
      <c r="B51" s="108">
        <v>0</v>
      </c>
      <c r="C51" s="108">
        <v>3500</v>
      </c>
      <c r="D51" s="108">
        <v>3500</v>
      </c>
      <c r="E51" s="108">
        <v>0</v>
      </c>
      <c r="F51" s="62" t="e">
        <f t="shared" si="2"/>
        <v>#DIV/0!</v>
      </c>
      <c r="G51" s="76">
        <f t="shared" si="3"/>
        <v>0</v>
      </c>
    </row>
    <row r="52" spans="1:7" ht="12.75" x14ac:dyDescent="0.2">
      <c r="A52" s="75" t="s">
        <v>17</v>
      </c>
      <c r="B52" s="108">
        <v>117633.73</v>
      </c>
      <c r="C52" s="108">
        <v>286392</v>
      </c>
      <c r="D52" s="108">
        <v>286392</v>
      </c>
      <c r="E52" s="108">
        <v>119332.46</v>
      </c>
      <c r="F52" s="62">
        <f t="shared" si="2"/>
        <v>101.44408410750896</v>
      </c>
      <c r="G52" s="76">
        <f t="shared" si="3"/>
        <v>41.667525629207525</v>
      </c>
    </row>
    <row r="53" spans="1:7" ht="12.75" x14ac:dyDescent="0.2">
      <c r="A53" s="75" t="s">
        <v>127</v>
      </c>
      <c r="B53" s="108">
        <v>117633.73</v>
      </c>
      <c r="C53" s="108">
        <v>286392</v>
      </c>
      <c r="D53" s="108">
        <v>286392</v>
      </c>
      <c r="E53" s="108">
        <v>119332.46</v>
      </c>
      <c r="F53" s="62">
        <f t="shared" si="2"/>
        <v>101.44408410750896</v>
      </c>
      <c r="G53" s="76">
        <f t="shared" si="3"/>
        <v>41.667525629207525</v>
      </c>
    </row>
    <row r="54" spans="1:7" ht="12.75" x14ac:dyDescent="0.2">
      <c r="A54" s="75" t="s">
        <v>128</v>
      </c>
      <c r="B54" s="108">
        <v>117633.73</v>
      </c>
      <c r="C54" s="108">
        <v>286392</v>
      </c>
      <c r="D54" s="108">
        <v>286392</v>
      </c>
      <c r="E54" s="108">
        <v>119332.46</v>
      </c>
      <c r="F54" s="62">
        <f t="shared" si="2"/>
        <v>101.44408410750896</v>
      </c>
      <c r="G54" s="76">
        <f t="shared" si="3"/>
        <v>41.667525629207525</v>
      </c>
    </row>
    <row r="55" spans="1:7" ht="12.75" x14ac:dyDescent="0.2">
      <c r="A55" s="75" t="s">
        <v>18</v>
      </c>
      <c r="B55" s="108">
        <v>205361.04</v>
      </c>
      <c r="C55" s="108">
        <v>456400</v>
      </c>
      <c r="D55" s="108">
        <v>456400</v>
      </c>
      <c r="E55" s="108">
        <v>230184.05</v>
      </c>
      <c r="F55" s="62">
        <f t="shared" si="2"/>
        <v>112.08749721953102</v>
      </c>
      <c r="G55" s="76">
        <f t="shared" si="3"/>
        <v>50.434717353198941</v>
      </c>
    </row>
    <row r="56" spans="1:7" ht="12.75" x14ac:dyDescent="0.2">
      <c r="A56" s="75" t="s">
        <v>19</v>
      </c>
      <c r="B56" s="108">
        <v>16060.4</v>
      </c>
      <c r="C56" s="108">
        <v>39100</v>
      </c>
      <c r="D56" s="108">
        <v>39100</v>
      </c>
      <c r="E56" s="108">
        <v>19762.240000000002</v>
      </c>
      <c r="F56" s="62">
        <f t="shared" si="2"/>
        <v>123.04948818211254</v>
      </c>
      <c r="G56" s="76">
        <f t="shared" si="3"/>
        <v>50.542813299232733</v>
      </c>
    </row>
    <row r="57" spans="1:7" ht="12.75" x14ac:dyDescent="0.2">
      <c r="A57" s="75" t="s">
        <v>20</v>
      </c>
      <c r="B57" s="108">
        <v>2854.24</v>
      </c>
      <c r="C57" s="108">
        <v>6100</v>
      </c>
      <c r="D57" s="108">
        <v>6100</v>
      </c>
      <c r="E57" s="108">
        <v>3619.07</v>
      </c>
      <c r="F57" s="62">
        <f t="shared" si="2"/>
        <v>126.79627501541569</v>
      </c>
      <c r="G57" s="76">
        <f t="shared" si="3"/>
        <v>59.329016393442622</v>
      </c>
    </row>
    <row r="58" spans="1:7" ht="12.75" x14ac:dyDescent="0.2">
      <c r="A58" s="75" t="s">
        <v>88</v>
      </c>
      <c r="B58" s="108">
        <v>1433.99</v>
      </c>
      <c r="C58" s="108">
        <v>4100</v>
      </c>
      <c r="D58" s="108">
        <v>4100</v>
      </c>
      <c r="E58" s="108">
        <v>2044.34</v>
      </c>
      <c r="F58" s="62">
        <f t="shared" si="2"/>
        <v>142.56305831979302</v>
      </c>
      <c r="G58" s="76">
        <f t="shared" si="3"/>
        <v>49.861951219512193</v>
      </c>
    </row>
    <row r="59" spans="1:7" ht="12.75" x14ac:dyDescent="0.2">
      <c r="A59" s="75" t="s">
        <v>135</v>
      </c>
      <c r="B59" s="108">
        <v>190</v>
      </c>
      <c r="C59" s="108">
        <v>0</v>
      </c>
      <c r="D59" s="108">
        <v>0</v>
      </c>
      <c r="E59" s="108">
        <v>139.05000000000001</v>
      </c>
      <c r="F59" s="62">
        <f t="shared" si="2"/>
        <v>73.184210526315795</v>
      </c>
      <c r="G59" s="76" t="e">
        <f t="shared" si="3"/>
        <v>#DIV/0!</v>
      </c>
    </row>
    <row r="60" spans="1:7" ht="12.75" x14ac:dyDescent="0.2">
      <c r="A60" s="75" t="s">
        <v>89</v>
      </c>
      <c r="B60" s="108">
        <v>178.2</v>
      </c>
      <c r="C60" s="108">
        <v>523</v>
      </c>
      <c r="D60" s="108">
        <v>523</v>
      </c>
      <c r="E60" s="108">
        <v>638.41999999999996</v>
      </c>
      <c r="F60" s="62">
        <f t="shared" si="2"/>
        <v>358.2603815937149</v>
      </c>
      <c r="G60" s="76">
        <f t="shared" si="3"/>
        <v>122.06883365200764</v>
      </c>
    </row>
    <row r="61" spans="1:7" ht="15.75" customHeight="1" x14ac:dyDescent="0.2">
      <c r="A61" s="75" t="s">
        <v>136</v>
      </c>
      <c r="B61" s="108">
        <v>287.04000000000002</v>
      </c>
      <c r="C61" s="108">
        <v>0</v>
      </c>
      <c r="D61" s="108">
        <v>0</v>
      </c>
      <c r="E61" s="108">
        <v>0</v>
      </c>
      <c r="F61" s="62">
        <f t="shared" si="2"/>
        <v>0</v>
      </c>
      <c r="G61" s="76" t="e">
        <f t="shared" si="3"/>
        <v>#DIV/0!</v>
      </c>
    </row>
    <row r="62" spans="1:7" ht="12.75" x14ac:dyDescent="0.2">
      <c r="A62" s="75" t="s">
        <v>90</v>
      </c>
      <c r="B62" s="108">
        <v>707.01</v>
      </c>
      <c r="C62" s="108">
        <v>642</v>
      </c>
      <c r="D62" s="108">
        <v>642</v>
      </c>
      <c r="E62" s="108">
        <v>797.26</v>
      </c>
      <c r="F62" s="62">
        <f t="shared" si="2"/>
        <v>112.76502453996406</v>
      </c>
      <c r="G62" s="76">
        <f t="shared" si="3"/>
        <v>124.18380062305296</v>
      </c>
    </row>
    <row r="63" spans="1:7" ht="13.5" customHeight="1" x14ac:dyDescent="0.2">
      <c r="A63" s="75" t="s">
        <v>137</v>
      </c>
      <c r="B63" s="108">
        <v>58</v>
      </c>
      <c r="C63" s="108">
        <v>0</v>
      </c>
      <c r="D63" s="108">
        <v>0</v>
      </c>
      <c r="E63" s="108">
        <v>0</v>
      </c>
      <c r="F63" s="62">
        <f t="shared" si="2"/>
        <v>0</v>
      </c>
      <c r="G63" s="76" t="e">
        <f t="shared" si="3"/>
        <v>#DIV/0!</v>
      </c>
    </row>
    <row r="64" spans="1:7" ht="12.75" x14ac:dyDescent="0.2">
      <c r="A64" s="75" t="s">
        <v>21</v>
      </c>
      <c r="B64" s="108">
        <v>12961.16</v>
      </c>
      <c r="C64" s="108">
        <v>31800</v>
      </c>
      <c r="D64" s="108">
        <v>31800</v>
      </c>
      <c r="E64" s="108">
        <v>16023.17</v>
      </c>
      <c r="F64" s="62">
        <f t="shared" si="2"/>
        <v>123.62450583126818</v>
      </c>
      <c r="G64" s="76">
        <f t="shared" si="3"/>
        <v>50.387327044025156</v>
      </c>
    </row>
    <row r="65" spans="1:7" ht="12.75" x14ac:dyDescent="0.2">
      <c r="A65" s="75" t="s">
        <v>129</v>
      </c>
      <c r="B65" s="108">
        <v>12961.16</v>
      </c>
      <c r="C65" s="108">
        <v>31800</v>
      </c>
      <c r="D65" s="108">
        <v>31800</v>
      </c>
      <c r="E65" s="108">
        <v>16023.17</v>
      </c>
      <c r="F65" s="62">
        <f t="shared" si="2"/>
        <v>123.62450583126818</v>
      </c>
      <c r="G65" s="76">
        <f t="shared" si="3"/>
        <v>50.387327044025156</v>
      </c>
    </row>
    <row r="66" spans="1:7" ht="12.75" x14ac:dyDescent="0.2">
      <c r="A66" s="75" t="s">
        <v>22</v>
      </c>
      <c r="B66" s="108">
        <v>245</v>
      </c>
      <c r="C66" s="108">
        <v>1200</v>
      </c>
      <c r="D66" s="108">
        <v>1200</v>
      </c>
      <c r="E66" s="108">
        <v>150</v>
      </c>
      <c r="F66" s="62">
        <f t="shared" si="2"/>
        <v>61.224489795918366</v>
      </c>
      <c r="G66" s="76">
        <f t="shared" si="3"/>
        <v>12.5</v>
      </c>
    </row>
    <row r="67" spans="1:7" ht="12.75" x14ac:dyDescent="0.2">
      <c r="A67" s="75" t="s">
        <v>91</v>
      </c>
      <c r="B67" s="108">
        <v>245</v>
      </c>
      <c r="C67" s="108">
        <v>1200</v>
      </c>
      <c r="D67" s="108">
        <v>1200</v>
      </c>
      <c r="E67" s="108">
        <v>150</v>
      </c>
      <c r="F67" s="62">
        <f t="shared" si="2"/>
        <v>61.224489795918366</v>
      </c>
      <c r="G67" s="76">
        <f t="shared" si="3"/>
        <v>12.5</v>
      </c>
    </row>
    <row r="68" spans="1:7" ht="12.75" x14ac:dyDescent="0.2">
      <c r="A68" s="75" t="s">
        <v>23</v>
      </c>
      <c r="B68" s="108">
        <v>123143.62</v>
      </c>
      <c r="C68" s="108">
        <v>291150</v>
      </c>
      <c r="D68" s="108">
        <v>291150</v>
      </c>
      <c r="E68" s="108">
        <v>129763.65</v>
      </c>
      <c r="F68" s="62">
        <f t="shared" si="2"/>
        <v>105.37586112865611</v>
      </c>
      <c r="G68" s="76">
        <f t="shared" si="3"/>
        <v>44.569345698093763</v>
      </c>
    </row>
    <row r="69" spans="1:7" ht="12.75" x14ac:dyDescent="0.2">
      <c r="A69" s="75" t="s">
        <v>24</v>
      </c>
      <c r="B69" s="108">
        <v>14828.86</v>
      </c>
      <c r="C69" s="108">
        <v>18950</v>
      </c>
      <c r="D69" s="108">
        <v>18950</v>
      </c>
      <c r="E69" s="108">
        <v>17209.37</v>
      </c>
      <c r="F69" s="62">
        <f t="shared" si="2"/>
        <v>116.05322324170568</v>
      </c>
      <c r="G69" s="76">
        <f t="shared" si="3"/>
        <v>90.814617414248005</v>
      </c>
    </row>
    <row r="70" spans="1:7" ht="12.75" x14ac:dyDescent="0.2">
      <c r="A70" s="75" t="s">
        <v>92</v>
      </c>
      <c r="B70" s="108">
        <v>3327.78</v>
      </c>
      <c r="C70" s="108">
        <v>4500</v>
      </c>
      <c r="D70" s="108">
        <v>4500</v>
      </c>
      <c r="E70" s="108">
        <v>5309.54</v>
      </c>
      <c r="F70" s="62">
        <f t="shared" si="2"/>
        <v>159.55201365474881</v>
      </c>
      <c r="G70" s="76">
        <f t="shared" si="3"/>
        <v>117.98977777777777</v>
      </c>
    </row>
    <row r="71" spans="1:7" ht="15.75" customHeight="1" x14ac:dyDescent="0.2">
      <c r="A71" s="75" t="s">
        <v>93</v>
      </c>
      <c r="B71" s="108">
        <v>1759.79</v>
      </c>
      <c r="C71" s="108">
        <v>300</v>
      </c>
      <c r="D71" s="108">
        <v>300</v>
      </c>
      <c r="E71" s="108">
        <v>1039.02</v>
      </c>
      <c r="F71" s="62">
        <f t="shared" si="2"/>
        <v>59.042272089283379</v>
      </c>
      <c r="G71" s="76">
        <f t="shared" si="3"/>
        <v>346.34000000000003</v>
      </c>
    </row>
    <row r="72" spans="1:7" ht="12.75" x14ac:dyDescent="0.2">
      <c r="A72" s="75" t="s">
        <v>94</v>
      </c>
      <c r="B72" s="108">
        <v>4854.18</v>
      </c>
      <c r="C72" s="108">
        <v>6700</v>
      </c>
      <c r="D72" s="108">
        <v>6700</v>
      </c>
      <c r="E72" s="108">
        <v>5935</v>
      </c>
      <c r="F72" s="62">
        <f t="shared" ref="F72:F103" si="4">E72/B72*100</f>
        <v>122.26575858332404</v>
      </c>
      <c r="G72" s="76">
        <f t="shared" si="3"/>
        <v>88.582089552238813</v>
      </c>
    </row>
    <row r="73" spans="1:7" ht="12.75" x14ac:dyDescent="0.2">
      <c r="A73" s="75" t="s">
        <v>95</v>
      </c>
      <c r="B73" s="108">
        <v>4157.53</v>
      </c>
      <c r="C73" s="108">
        <v>6600</v>
      </c>
      <c r="D73" s="108">
        <v>6600</v>
      </c>
      <c r="E73" s="108">
        <v>4147.3100000000004</v>
      </c>
      <c r="F73" s="62">
        <f t="shared" si="4"/>
        <v>99.754180968026702</v>
      </c>
      <c r="G73" s="76">
        <f t="shared" si="3"/>
        <v>62.838030303030315</v>
      </c>
    </row>
    <row r="74" spans="1:7" ht="12.75" x14ac:dyDescent="0.2">
      <c r="A74" s="75" t="s">
        <v>138</v>
      </c>
      <c r="B74" s="108">
        <v>729.58</v>
      </c>
      <c r="C74" s="108">
        <v>850</v>
      </c>
      <c r="D74" s="108">
        <v>850</v>
      </c>
      <c r="E74" s="108">
        <v>778.5</v>
      </c>
      <c r="F74" s="62">
        <f t="shared" si="4"/>
        <v>106.70522766523204</v>
      </c>
      <c r="G74" s="76">
        <f t="shared" si="3"/>
        <v>91.588235294117652</v>
      </c>
    </row>
    <row r="75" spans="1:7" ht="12.75" x14ac:dyDescent="0.2">
      <c r="A75" s="75" t="s">
        <v>25</v>
      </c>
      <c r="B75" s="108">
        <v>90247.64</v>
      </c>
      <c r="C75" s="108">
        <v>233600</v>
      </c>
      <c r="D75" s="108">
        <v>233600</v>
      </c>
      <c r="E75" s="108">
        <v>87686.82</v>
      </c>
      <c r="F75" s="62">
        <f t="shared" si="4"/>
        <v>97.162452115091327</v>
      </c>
      <c r="G75" s="76">
        <f t="shared" si="3"/>
        <v>37.537166095890413</v>
      </c>
    </row>
    <row r="76" spans="1:7" ht="12.75" x14ac:dyDescent="0.2">
      <c r="A76" s="75" t="s">
        <v>139</v>
      </c>
      <c r="B76" s="108">
        <v>90247.64</v>
      </c>
      <c r="C76" s="108">
        <v>233200</v>
      </c>
      <c r="D76" s="108">
        <v>233200</v>
      </c>
      <c r="E76" s="108">
        <v>87526.62</v>
      </c>
      <c r="F76" s="62">
        <f t="shared" si="4"/>
        <v>96.98494054802984</v>
      </c>
      <c r="G76" s="76">
        <f t="shared" si="3"/>
        <v>37.532855917667234</v>
      </c>
    </row>
    <row r="77" spans="1:7" ht="12.75" x14ac:dyDescent="0.2">
      <c r="A77" s="75" t="s">
        <v>149</v>
      </c>
      <c r="B77" s="108"/>
      <c r="C77" s="108">
        <v>400</v>
      </c>
      <c r="D77" s="108">
        <v>400</v>
      </c>
      <c r="E77" s="108">
        <v>160.19999999999999</v>
      </c>
      <c r="F77" s="62" t="e">
        <f t="shared" si="4"/>
        <v>#DIV/0!</v>
      </c>
      <c r="G77" s="76">
        <f t="shared" si="3"/>
        <v>40.049999999999997</v>
      </c>
    </row>
    <row r="78" spans="1:7" ht="12.75" x14ac:dyDescent="0.2">
      <c r="A78" s="75" t="s">
        <v>26</v>
      </c>
      <c r="B78" s="108">
        <v>15390.01</v>
      </c>
      <c r="C78" s="108">
        <v>32000</v>
      </c>
      <c r="D78" s="108">
        <v>32000</v>
      </c>
      <c r="E78" s="108">
        <v>16265</v>
      </c>
      <c r="F78" s="62">
        <f t="shared" si="4"/>
        <v>105.68544139997309</v>
      </c>
      <c r="G78" s="76">
        <f t="shared" si="3"/>
        <v>50.828125</v>
      </c>
    </row>
    <row r="79" spans="1:7" ht="12.75" x14ac:dyDescent="0.2">
      <c r="A79" s="75" t="s">
        <v>133</v>
      </c>
      <c r="B79" s="108">
        <v>15390.01</v>
      </c>
      <c r="C79" s="108">
        <v>32000</v>
      </c>
      <c r="D79" s="108">
        <v>32000</v>
      </c>
      <c r="E79" s="108">
        <v>16265</v>
      </c>
      <c r="F79" s="62">
        <f t="shared" si="4"/>
        <v>105.68544139997309</v>
      </c>
      <c r="G79" s="76">
        <f t="shared" si="3"/>
        <v>50.828125</v>
      </c>
    </row>
    <row r="80" spans="1:7" ht="12.75" x14ac:dyDescent="0.2">
      <c r="A80" s="75" t="s">
        <v>27</v>
      </c>
      <c r="B80" s="108">
        <v>1273.73</v>
      </c>
      <c r="C80" s="108">
        <v>1400</v>
      </c>
      <c r="D80" s="108">
        <v>1400</v>
      </c>
      <c r="E80" s="108">
        <v>2716</v>
      </c>
      <c r="F80" s="62">
        <f t="shared" si="4"/>
        <v>213.23200364284423</v>
      </c>
      <c r="G80" s="76">
        <f t="shared" si="3"/>
        <v>194</v>
      </c>
    </row>
    <row r="81" spans="1:7" ht="25.5" x14ac:dyDescent="0.2">
      <c r="A81" s="75" t="s">
        <v>96</v>
      </c>
      <c r="B81" s="108">
        <v>1273.73</v>
      </c>
      <c r="C81" s="108">
        <v>1400</v>
      </c>
      <c r="D81" s="108">
        <v>1400</v>
      </c>
      <c r="E81" s="108">
        <v>2716</v>
      </c>
      <c r="F81" s="62">
        <f t="shared" si="4"/>
        <v>213.23200364284423</v>
      </c>
      <c r="G81" s="76">
        <f t="shared" si="3"/>
        <v>194</v>
      </c>
    </row>
    <row r="82" spans="1:7" ht="12.75" x14ac:dyDescent="0.2">
      <c r="A82" s="75" t="s">
        <v>28</v>
      </c>
      <c r="B82" s="108">
        <v>672.43</v>
      </c>
      <c r="C82" s="108">
        <v>3800</v>
      </c>
      <c r="D82" s="108">
        <v>3800</v>
      </c>
      <c r="E82" s="108">
        <v>5313.88</v>
      </c>
      <c r="F82" s="62">
        <f t="shared" si="4"/>
        <v>790.25028627515144</v>
      </c>
      <c r="G82" s="76">
        <f t="shared" si="3"/>
        <v>139.83894736842106</v>
      </c>
    </row>
    <row r="83" spans="1:7" ht="12.75" x14ac:dyDescent="0.2">
      <c r="A83" s="75" t="s">
        <v>97</v>
      </c>
      <c r="B83" s="108">
        <v>672.43</v>
      </c>
      <c r="C83" s="108">
        <v>3800</v>
      </c>
      <c r="D83" s="108">
        <v>3800</v>
      </c>
      <c r="E83" s="108">
        <v>5313.88</v>
      </c>
      <c r="F83" s="62">
        <f t="shared" si="4"/>
        <v>790.25028627515144</v>
      </c>
      <c r="G83" s="76">
        <f t="shared" si="3"/>
        <v>139.83894736842106</v>
      </c>
    </row>
    <row r="84" spans="1:7" ht="12.75" x14ac:dyDescent="0.2">
      <c r="A84" s="75" t="s">
        <v>29</v>
      </c>
      <c r="B84" s="108">
        <v>730.95</v>
      </c>
      <c r="C84" s="108">
        <v>1400</v>
      </c>
      <c r="D84" s="108">
        <v>1400</v>
      </c>
      <c r="E84" s="108">
        <v>572.58000000000004</v>
      </c>
      <c r="F84" s="62">
        <f t="shared" si="4"/>
        <v>78.333675353991381</v>
      </c>
      <c r="G84" s="76">
        <f t="shared" si="3"/>
        <v>40.898571428571437</v>
      </c>
    </row>
    <row r="85" spans="1:7" ht="12.75" x14ac:dyDescent="0.2">
      <c r="A85" s="75" t="s">
        <v>98</v>
      </c>
      <c r="B85" s="108">
        <v>730.95</v>
      </c>
      <c r="C85" s="108">
        <v>1400</v>
      </c>
      <c r="D85" s="108">
        <v>1400</v>
      </c>
      <c r="E85" s="108">
        <v>572.58000000000004</v>
      </c>
      <c r="F85" s="62">
        <f t="shared" si="4"/>
        <v>78.333675353991381</v>
      </c>
      <c r="G85" s="76">
        <f t="shared" si="3"/>
        <v>40.898571428571437</v>
      </c>
    </row>
    <row r="86" spans="1:7" ht="12.75" x14ac:dyDescent="0.2">
      <c r="A86" s="75" t="s">
        <v>30</v>
      </c>
      <c r="B86" s="108">
        <v>58508.92</v>
      </c>
      <c r="C86" s="108">
        <v>113800</v>
      </c>
      <c r="D86" s="108">
        <v>113800</v>
      </c>
      <c r="E86" s="108">
        <v>73368.91</v>
      </c>
      <c r="F86" s="62">
        <f t="shared" si="4"/>
        <v>125.39781968287913</v>
      </c>
      <c r="G86" s="76">
        <f t="shared" si="3"/>
        <v>64.471801405975398</v>
      </c>
    </row>
    <row r="87" spans="1:7" ht="12.75" x14ac:dyDescent="0.2">
      <c r="A87" s="75" t="s">
        <v>31</v>
      </c>
      <c r="B87" s="108">
        <v>3172.3</v>
      </c>
      <c r="C87" s="108">
        <v>5700</v>
      </c>
      <c r="D87" s="108">
        <v>5700</v>
      </c>
      <c r="E87" s="108">
        <v>2582.4499999999998</v>
      </c>
      <c r="F87" s="62">
        <f t="shared" si="4"/>
        <v>81.406235223654761</v>
      </c>
      <c r="G87" s="76">
        <f t="shared" si="3"/>
        <v>45.306140350877186</v>
      </c>
    </row>
    <row r="88" spans="1:7" ht="12.75" x14ac:dyDescent="0.2">
      <c r="A88" s="75" t="s">
        <v>99</v>
      </c>
      <c r="B88" s="108">
        <v>3001.26</v>
      </c>
      <c r="C88" s="108">
        <v>4800</v>
      </c>
      <c r="D88" s="108">
        <v>4800</v>
      </c>
      <c r="E88" s="108">
        <v>2334.4899999999998</v>
      </c>
      <c r="F88" s="62">
        <f t="shared" si="4"/>
        <v>77.783664194371681</v>
      </c>
      <c r="G88" s="76">
        <f t="shared" si="3"/>
        <v>48.635208333333331</v>
      </c>
    </row>
    <row r="89" spans="1:7" ht="12.75" x14ac:dyDescent="0.2">
      <c r="A89" s="75" t="s">
        <v>100</v>
      </c>
      <c r="B89" s="108">
        <v>171.04</v>
      </c>
      <c r="C89" s="108">
        <v>400</v>
      </c>
      <c r="D89" s="108">
        <v>400</v>
      </c>
      <c r="E89" s="108">
        <v>247.96</v>
      </c>
      <c r="F89" s="62">
        <f t="shared" si="4"/>
        <v>144.97193638914877</v>
      </c>
      <c r="G89" s="76">
        <f t="shared" si="3"/>
        <v>61.99</v>
      </c>
    </row>
    <row r="90" spans="1:7" ht="12.75" x14ac:dyDescent="0.2">
      <c r="A90" s="75" t="s">
        <v>193</v>
      </c>
      <c r="B90" s="108">
        <v>0</v>
      </c>
      <c r="C90" s="108">
        <v>500</v>
      </c>
      <c r="D90" s="108">
        <v>500</v>
      </c>
      <c r="E90" s="108">
        <v>0</v>
      </c>
      <c r="F90" s="62" t="e">
        <f t="shared" si="4"/>
        <v>#DIV/0!</v>
      </c>
      <c r="G90" s="76">
        <f t="shared" si="3"/>
        <v>0</v>
      </c>
    </row>
    <row r="91" spans="1:7" ht="12.75" x14ac:dyDescent="0.2">
      <c r="A91" s="75" t="s">
        <v>32</v>
      </c>
      <c r="B91" s="108">
        <v>20879.169999999998</v>
      </c>
      <c r="C91" s="108">
        <v>43000</v>
      </c>
      <c r="D91" s="108">
        <v>43000</v>
      </c>
      <c r="E91" s="108">
        <v>37050.46</v>
      </c>
      <c r="F91" s="62">
        <f t="shared" si="4"/>
        <v>177.45178567922002</v>
      </c>
      <c r="G91" s="76">
        <f t="shared" si="3"/>
        <v>86.163860465116286</v>
      </c>
    </row>
    <row r="92" spans="1:7" ht="25.5" x14ac:dyDescent="0.2">
      <c r="A92" s="75" t="s">
        <v>140</v>
      </c>
      <c r="B92" s="108">
        <v>3362.03</v>
      </c>
      <c r="C92" s="108">
        <v>0</v>
      </c>
      <c r="D92" s="108">
        <v>7000</v>
      </c>
      <c r="E92" s="108">
        <v>3400</v>
      </c>
      <c r="F92" s="62">
        <f t="shared" si="4"/>
        <v>101.12937719175616</v>
      </c>
      <c r="G92" s="76">
        <f t="shared" si="3"/>
        <v>48.571428571428569</v>
      </c>
    </row>
    <row r="93" spans="1:7" ht="14.25" customHeight="1" x14ac:dyDescent="0.2">
      <c r="A93" s="75" t="s">
        <v>101</v>
      </c>
      <c r="B93" s="108">
        <v>17517.14</v>
      </c>
      <c r="C93" s="108">
        <v>36000</v>
      </c>
      <c r="D93" s="108">
        <v>36000</v>
      </c>
      <c r="E93" s="108">
        <v>33650.46</v>
      </c>
      <c r="F93" s="62">
        <f t="shared" si="4"/>
        <v>192.10019443813317</v>
      </c>
      <c r="G93" s="76">
        <f t="shared" si="3"/>
        <v>93.473500000000001</v>
      </c>
    </row>
    <row r="94" spans="1:7" ht="12.75" x14ac:dyDescent="0.2">
      <c r="A94" s="75" t="s">
        <v>33</v>
      </c>
      <c r="B94" s="108">
        <v>11063.18</v>
      </c>
      <c r="C94" s="108">
        <v>20100</v>
      </c>
      <c r="D94" s="108">
        <v>20100</v>
      </c>
      <c r="E94" s="108">
        <v>12481.1</v>
      </c>
      <c r="F94" s="62">
        <f t="shared" si="4"/>
        <v>112.81656811151947</v>
      </c>
      <c r="G94" s="76">
        <f t="shared" si="3"/>
        <v>62.095024875621895</v>
      </c>
    </row>
    <row r="95" spans="1:7" ht="12.75" x14ac:dyDescent="0.2">
      <c r="A95" s="75" t="s">
        <v>102</v>
      </c>
      <c r="B95" s="108">
        <v>1827.57</v>
      </c>
      <c r="C95" s="108">
        <v>3800</v>
      </c>
      <c r="D95" s="108">
        <v>3800</v>
      </c>
      <c r="E95" s="108">
        <v>2379.8000000000002</v>
      </c>
      <c r="F95" s="62">
        <f t="shared" si="4"/>
        <v>130.21662644932888</v>
      </c>
      <c r="G95" s="76">
        <f t="shared" si="3"/>
        <v>62.626315789473686</v>
      </c>
    </row>
    <row r="96" spans="1:7" ht="12.75" x14ac:dyDescent="0.2">
      <c r="A96" s="75" t="s">
        <v>103</v>
      </c>
      <c r="B96" s="108">
        <v>2464.67</v>
      </c>
      <c r="C96" s="108">
        <v>5600</v>
      </c>
      <c r="D96" s="108">
        <v>5600</v>
      </c>
      <c r="E96" s="108">
        <v>2420.04</v>
      </c>
      <c r="F96" s="62">
        <f t="shared" si="4"/>
        <v>98.189209914511878</v>
      </c>
      <c r="G96" s="76">
        <f t="shared" si="3"/>
        <v>43.214999999999996</v>
      </c>
    </row>
    <row r="97" spans="1:7" ht="12.75" x14ac:dyDescent="0.2">
      <c r="A97" s="75" t="s">
        <v>150</v>
      </c>
      <c r="B97" s="108">
        <v>959.82</v>
      </c>
      <c r="C97" s="108">
        <v>2000</v>
      </c>
      <c r="D97" s="108">
        <v>2000</v>
      </c>
      <c r="E97" s="108">
        <v>1143.75</v>
      </c>
      <c r="F97" s="62">
        <f t="shared" si="4"/>
        <v>119.16296805651059</v>
      </c>
      <c r="G97" s="76">
        <f t="shared" si="3"/>
        <v>57.1875</v>
      </c>
    </row>
    <row r="98" spans="1:7" ht="12.75" x14ac:dyDescent="0.2">
      <c r="A98" s="75" t="s">
        <v>104</v>
      </c>
      <c r="B98" s="108">
        <v>5811.12</v>
      </c>
      <c r="C98" s="108">
        <v>8700</v>
      </c>
      <c r="D98" s="108">
        <v>8700</v>
      </c>
      <c r="E98" s="108">
        <v>6537.51</v>
      </c>
      <c r="F98" s="62">
        <f t="shared" si="4"/>
        <v>112.5</v>
      </c>
      <c r="G98" s="76">
        <f t="shared" si="3"/>
        <v>75.143793103448274</v>
      </c>
    </row>
    <row r="99" spans="1:7" ht="12.75" x14ac:dyDescent="0.2">
      <c r="A99" s="75" t="s">
        <v>221</v>
      </c>
      <c r="B99" s="108">
        <v>0</v>
      </c>
      <c r="C99" s="108">
        <v>500</v>
      </c>
      <c r="D99" s="108">
        <v>500</v>
      </c>
      <c r="E99" s="108">
        <v>0</v>
      </c>
      <c r="F99" s="62" t="e">
        <f t="shared" si="4"/>
        <v>#DIV/0!</v>
      </c>
      <c r="G99" s="76">
        <f t="shared" si="3"/>
        <v>0</v>
      </c>
    </row>
    <row r="100" spans="1:7" ht="12.75" x14ac:dyDescent="0.2">
      <c r="A100" s="75" t="s">
        <v>222</v>
      </c>
      <c r="B100" s="108">
        <v>0</v>
      </c>
      <c r="C100" s="108">
        <v>500</v>
      </c>
      <c r="D100" s="108">
        <v>500</v>
      </c>
      <c r="E100" s="108">
        <v>0</v>
      </c>
      <c r="F100" s="62" t="e">
        <f t="shared" si="4"/>
        <v>#DIV/0!</v>
      </c>
      <c r="G100" s="76">
        <f t="shared" si="3"/>
        <v>0</v>
      </c>
    </row>
    <row r="101" spans="1:7" ht="12.75" x14ac:dyDescent="0.2">
      <c r="A101" s="75" t="s">
        <v>34</v>
      </c>
      <c r="B101" s="108">
        <v>379.8</v>
      </c>
      <c r="C101" s="108">
        <v>8100</v>
      </c>
      <c r="D101" s="108">
        <v>8100</v>
      </c>
      <c r="E101" s="108">
        <v>954.51</v>
      </c>
      <c r="F101" s="62">
        <f t="shared" si="4"/>
        <v>251.31911532385467</v>
      </c>
      <c r="G101" s="76">
        <f t="shared" si="3"/>
        <v>11.784074074074075</v>
      </c>
    </row>
    <row r="102" spans="1:7" ht="12.75" x14ac:dyDescent="0.2">
      <c r="A102" s="75" t="s">
        <v>105</v>
      </c>
      <c r="B102" s="108">
        <v>0</v>
      </c>
      <c r="C102" s="108">
        <v>7100</v>
      </c>
      <c r="D102" s="108">
        <v>7100</v>
      </c>
      <c r="E102" s="108">
        <v>151.30000000000001</v>
      </c>
      <c r="F102" s="62" t="e">
        <f t="shared" si="4"/>
        <v>#DIV/0!</v>
      </c>
      <c r="G102" s="76">
        <f t="shared" si="3"/>
        <v>2.1309859154929578</v>
      </c>
    </row>
    <row r="103" spans="1:7" ht="12.75" x14ac:dyDescent="0.2">
      <c r="A103" s="75" t="s">
        <v>151</v>
      </c>
      <c r="B103" s="108">
        <v>379.8</v>
      </c>
      <c r="C103" s="108">
        <v>1000</v>
      </c>
      <c r="D103" s="108">
        <v>1000</v>
      </c>
      <c r="E103" s="108">
        <v>803.21</v>
      </c>
      <c r="F103" s="62">
        <f t="shared" si="4"/>
        <v>211.48235913638754</v>
      </c>
      <c r="G103" s="76">
        <f t="shared" si="3"/>
        <v>80.321000000000012</v>
      </c>
    </row>
    <row r="104" spans="1:7" ht="12.75" x14ac:dyDescent="0.2">
      <c r="A104" s="75" t="s">
        <v>35</v>
      </c>
      <c r="B104" s="108">
        <v>9769.8700000000008</v>
      </c>
      <c r="C104" s="108">
        <v>14800</v>
      </c>
      <c r="D104" s="108">
        <v>14800</v>
      </c>
      <c r="E104" s="108">
        <v>10136.379999999999</v>
      </c>
      <c r="F104" s="62">
        <f t="shared" ref="F104:F135" si="5">E104/B104*100</f>
        <v>103.75143169765819</v>
      </c>
      <c r="G104" s="76">
        <f t="shared" si="3"/>
        <v>68.489054054054037</v>
      </c>
    </row>
    <row r="105" spans="1:7" ht="12.75" x14ac:dyDescent="0.2">
      <c r="A105" s="75" t="s">
        <v>106</v>
      </c>
      <c r="B105" s="108">
        <v>304.32</v>
      </c>
      <c r="C105" s="108">
        <v>0</v>
      </c>
      <c r="D105" s="108">
        <v>0</v>
      </c>
      <c r="E105" s="108">
        <v>264.93</v>
      </c>
      <c r="F105" s="62">
        <f t="shared" si="5"/>
        <v>87.056388012618299</v>
      </c>
      <c r="G105" s="76" t="e">
        <f t="shared" ref="G105:G164" si="6">E105/D105*100</f>
        <v>#DIV/0!</v>
      </c>
    </row>
    <row r="106" spans="1:7" ht="12.75" x14ac:dyDescent="0.2">
      <c r="A106" s="75" t="s">
        <v>161</v>
      </c>
      <c r="B106" s="108">
        <v>9403.0499999999993</v>
      </c>
      <c r="C106" s="108">
        <v>14500</v>
      </c>
      <c r="D106" s="108">
        <v>14500</v>
      </c>
      <c r="E106" s="108">
        <v>9526.4500000000007</v>
      </c>
      <c r="F106" s="62">
        <f t="shared" si="5"/>
        <v>101.31234014495298</v>
      </c>
      <c r="G106" s="76">
        <f t="shared" si="6"/>
        <v>65.699655172413799</v>
      </c>
    </row>
    <row r="107" spans="1:7" ht="12.75" x14ac:dyDescent="0.2">
      <c r="A107" s="75" t="s">
        <v>107</v>
      </c>
      <c r="B107" s="108">
        <v>0</v>
      </c>
      <c r="C107" s="108">
        <v>0</v>
      </c>
      <c r="D107" s="108">
        <v>0</v>
      </c>
      <c r="E107" s="108">
        <v>250</v>
      </c>
      <c r="F107" s="62" t="e">
        <f t="shared" si="5"/>
        <v>#DIV/0!</v>
      </c>
      <c r="G107" s="76" t="e">
        <f t="shared" si="6"/>
        <v>#DIV/0!</v>
      </c>
    </row>
    <row r="108" spans="1:7" ht="12.75" x14ac:dyDescent="0.2">
      <c r="A108" s="75" t="s">
        <v>108</v>
      </c>
      <c r="B108" s="108">
        <v>62.5</v>
      </c>
      <c r="C108" s="108">
        <v>300</v>
      </c>
      <c r="D108" s="108">
        <v>300</v>
      </c>
      <c r="E108" s="108">
        <v>95</v>
      </c>
      <c r="F108" s="62">
        <f t="shared" si="5"/>
        <v>152</v>
      </c>
      <c r="G108" s="76">
        <f t="shared" si="6"/>
        <v>31.666666666666664</v>
      </c>
    </row>
    <row r="109" spans="1:7" ht="12.75" x14ac:dyDescent="0.2">
      <c r="A109" s="75" t="s">
        <v>36</v>
      </c>
      <c r="B109" s="108">
        <v>2870.1</v>
      </c>
      <c r="C109" s="108">
        <v>3500</v>
      </c>
      <c r="D109" s="108">
        <v>3500</v>
      </c>
      <c r="E109" s="108">
        <v>3109.19</v>
      </c>
      <c r="F109" s="62">
        <f t="shared" si="5"/>
        <v>108.33037176405004</v>
      </c>
      <c r="G109" s="76">
        <f t="shared" si="6"/>
        <v>88.834000000000003</v>
      </c>
    </row>
    <row r="110" spans="1:7" ht="12.75" x14ac:dyDescent="0.2">
      <c r="A110" s="75" t="s">
        <v>109</v>
      </c>
      <c r="B110" s="108">
        <v>2812.02</v>
      </c>
      <c r="C110" s="108">
        <v>3500</v>
      </c>
      <c r="D110" s="108">
        <v>3500</v>
      </c>
      <c r="E110" s="108">
        <v>2812.02</v>
      </c>
      <c r="F110" s="62">
        <f t="shared" si="5"/>
        <v>100</v>
      </c>
      <c r="G110" s="76">
        <f t="shared" si="6"/>
        <v>80.343428571428561</v>
      </c>
    </row>
    <row r="111" spans="1:7" ht="12.75" x14ac:dyDescent="0.2">
      <c r="A111" s="75" t="s">
        <v>110</v>
      </c>
      <c r="B111" s="108">
        <v>58.08</v>
      </c>
      <c r="C111" s="108">
        <v>0</v>
      </c>
      <c r="D111" s="108">
        <v>0</v>
      </c>
      <c r="E111" s="108">
        <v>297.17</v>
      </c>
      <c r="F111" s="62">
        <f t="shared" si="5"/>
        <v>511.65633608815438</v>
      </c>
      <c r="G111" s="76" t="e">
        <f t="shared" si="6"/>
        <v>#DIV/0!</v>
      </c>
    </row>
    <row r="112" spans="1:7" ht="12.75" x14ac:dyDescent="0.2">
      <c r="A112" s="75" t="s">
        <v>37</v>
      </c>
      <c r="B112" s="108">
        <v>10374.5</v>
      </c>
      <c r="C112" s="108">
        <v>18100</v>
      </c>
      <c r="D112" s="108">
        <v>18100</v>
      </c>
      <c r="E112" s="108">
        <v>7054.82</v>
      </c>
      <c r="F112" s="62">
        <f t="shared" si="5"/>
        <v>68.001542242999662</v>
      </c>
      <c r="G112" s="76">
        <f t="shared" si="6"/>
        <v>38.976906077348069</v>
      </c>
    </row>
    <row r="113" spans="1:7" ht="25.5" x14ac:dyDescent="0.2">
      <c r="A113" s="75" t="s">
        <v>152</v>
      </c>
      <c r="B113" s="108">
        <v>1065</v>
      </c>
      <c r="C113" s="108">
        <v>0</v>
      </c>
      <c r="D113" s="108">
        <v>0</v>
      </c>
      <c r="E113" s="108">
        <v>195</v>
      </c>
      <c r="F113" s="62">
        <f t="shared" si="5"/>
        <v>18.30985915492958</v>
      </c>
      <c r="G113" s="76" t="e">
        <f t="shared" si="6"/>
        <v>#DIV/0!</v>
      </c>
    </row>
    <row r="114" spans="1:7" ht="12.75" x14ac:dyDescent="0.2">
      <c r="A114" s="75" t="s">
        <v>153</v>
      </c>
      <c r="B114" s="108">
        <v>227.5</v>
      </c>
      <c r="C114" s="108">
        <v>0</v>
      </c>
      <c r="D114" s="108">
        <v>0</v>
      </c>
      <c r="E114" s="108">
        <v>750</v>
      </c>
      <c r="F114" s="62">
        <f t="shared" si="5"/>
        <v>329.67032967032964</v>
      </c>
      <c r="G114" s="76" t="e">
        <f t="shared" si="6"/>
        <v>#DIV/0!</v>
      </c>
    </row>
    <row r="115" spans="1:7" ht="12.75" x14ac:dyDescent="0.2">
      <c r="A115" s="75" t="s">
        <v>111</v>
      </c>
      <c r="B115" s="108">
        <v>9082</v>
      </c>
      <c r="C115" s="108">
        <v>18100</v>
      </c>
      <c r="D115" s="108">
        <v>18100</v>
      </c>
      <c r="E115" s="108">
        <v>6109.82</v>
      </c>
      <c r="F115" s="62">
        <f t="shared" si="5"/>
        <v>67.273948469500112</v>
      </c>
      <c r="G115" s="76">
        <f t="shared" si="6"/>
        <v>33.755911602209942</v>
      </c>
    </row>
    <row r="116" spans="1:7" ht="12.75" x14ac:dyDescent="0.2">
      <c r="A116" s="75" t="s">
        <v>154</v>
      </c>
      <c r="B116" s="108"/>
      <c r="C116" s="108">
        <v>0</v>
      </c>
      <c r="D116" s="108">
        <v>0</v>
      </c>
      <c r="E116" s="108">
        <v>0</v>
      </c>
      <c r="F116" s="62" t="e">
        <f t="shared" si="5"/>
        <v>#DIV/0!</v>
      </c>
      <c r="G116" s="76" t="e">
        <f t="shared" si="6"/>
        <v>#DIV/0!</v>
      </c>
    </row>
    <row r="117" spans="1:7" ht="12.75" x14ac:dyDescent="0.2">
      <c r="A117" s="75" t="s">
        <v>38</v>
      </c>
      <c r="B117" s="108">
        <v>7648.1</v>
      </c>
      <c r="C117" s="108">
        <v>12350</v>
      </c>
      <c r="D117" s="108">
        <v>12350</v>
      </c>
      <c r="E117" s="108">
        <v>7259.25</v>
      </c>
      <c r="F117" s="62">
        <f t="shared" si="5"/>
        <v>94.915730704357941</v>
      </c>
      <c r="G117" s="76">
        <f t="shared" si="6"/>
        <v>58.779352226720647</v>
      </c>
    </row>
    <row r="118" spans="1:7" ht="25.5" x14ac:dyDescent="0.2">
      <c r="A118" s="75" t="s">
        <v>155</v>
      </c>
      <c r="B118" s="108">
        <v>2112.75</v>
      </c>
      <c r="C118" s="108">
        <v>0</v>
      </c>
      <c r="D118" s="108">
        <v>0</v>
      </c>
      <c r="E118" s="108">
        <v>0</v>
      </c>
      <c r="F118" s="62">
        <f t="shared" si="5"/>
        <v>0</v>
      </c>
      <c r="G118" s="76" t="e">
        <f t="shared" si="6"/>
        <v>#DIV/0!</v>
      </c>
    </row>
    <row r="119" spans="1:7" ht="12.75" x14ac:dyDescent="0.2">
      <c r="A119" s="75" t="s">
        <v>156</v>
      </c>
      <c r="B119" s="108">
        <v>2112.75</v>
      </c>
      <c r="C119" s="108">
        <v>0</v>
      </c>
      <c r="D119" s="108">
        <v>0</v>
      </c>
      <c r="E119" s="108">
        <v>0</v>
      </c>
      <c r="F119" s="62">
        <f t="shared" si="5"/>
        <v>0</v>
      </c>
      <c r="G119" s="76" t="e">
        <f t="shared" si="6"/>
        <v>#DIV/0!</v>
      </c>
    </row>
    <row r="120" spans="1:7" ht="12.75" x14ac:dyDescent="0.2">
      <c r="A120" s="75" t="s">
        <v>39</v>
      </c>
      <c r="B120" s="108">
        <v>2636.65</v>
      </c>
      <c r="C120" s="108">
        <v>2650</v>
      </c>
      <c r="D120" s="108">
        <v>2650</v>
      </c>
      <c r="E120" s="108">
        <v>2636.65</v>
      </c>
      <c r="F120" s="62">
        <f t="shared" si="5"/>
        <v>100</v>
      </c>
      <c r="G120" s="76">
        <f t="shared" si="6"/>
        <v>99.496226415094341</v>
      </c>
    </row>
    <row r="121" spans="1:7" ht="12.75" x14ac:dyDescent="0.2">
      <c r="A121" s="75" t="s">
        <v>112</v>
      </c>
      <c r="B121" s="108">
        <v>2636.65</v>
      </c>
      <c r="C121" s="108">
        <v>2650</v>
      </c>
      <c r="D121" s="108">
        <v>2650</v>
      </c>
      <c r="E121" s="108">
        <v>2636.65</v>
      </c>
      <c r="F121" s="62">
        <f t="shared" si="5"/>
        <v>100</v>
      </c>
      <c r="G121" s="76">
        <f t="shared" si="6"/>
        <v>99.496226415094341</v>
      </c>
    </row>
    <row r="122" spans="1:7" ht="12.75" x14ac:dyDescent="0.2">
      <c r="A122" s="75" t="s">
        <v>71</v>
      </c>
      <c r="B122" s="108">
        <v>572.92999999999995</v>
      </c>
      <c r="C122" s="108">
        <v>1300</v>
      </c>
      <c r="D122" s="108">
        <v>1300</v>
      </c>
      <c r="E122" s="108">
        <v>698.43</v>
      </c>
      <c r="F122" s="62">
        <f t="shared" si="5"/>
        <v>121.90494475764928</v>
      </c>
      <c r="G122" s="76">
        <f t="shared" si="6"/>
        <v>53.725384615384606</v>
      </c>
    </row>
    <row r="123" spans="1:7" ht="12.75" x14ac:dyDescent="0.2">
      <c r="A123" s="75" t="s">
        <v>113</v>
      </c>
      <c r="B123" s="108">
        <v>572.92999999999995</v>
      </c>
      <c r="C123" s="108">
        <v>1300</v>
      </c>
      <c r="D123" s="108">
        <v>1300</v>
      </c>
      <c r="E123" s="108">
        <v>698.43</v>
      </c>
      <c r="F123" s="62">
        <f t="shared" si="5"/>
        <v>121.90494475764928</v>
      </c>
      <c r="G123" s="76">
        <f t="shared" si="6"/>
        <v>53.725384615384606</v>
      </c>
    </row>
    <row r="124" spans="1:7" ht="12.75" x14ac:dyDescent="0.2">
      <c r="A124" s="75" t="s">
        <v>114</v>
      </c>
      <c r="B124" s="108">
        <v>70</v>
      </c>
      <c r="C124" s="108">
        <v>100</v>
      </c>
      <c r="D124" s="108">
        <v>100</v>
      </c>
      <c r="E124" s="108">
        <v>140</v>
      </c>
      <c r="F124" s="62">
        <f t="shared" si="5"/>
        <v>200</v>
      </c>
      <c r="G124" s="76">
        <f t="shared" si="6"/>
        <v>140</v>
      </c>
    </row>
    <row r="125" spans="1:7" ht="12.75" x14ac:dyDescent="0.2">
      <c r="A125" s="75" t="s">
        <v>115</v>
      </c>
      <c r="B125" s="108">
        <v>70</v>
      </c>
      <c r="C125" s="108">
        <v>100</v>
      </c>
      <c r="D125" s="108">
        <v>100</v>
      </c>
      <c r="E125" s="108">
        <v>140</v>
      </c>
      <c r="F125" s="62">
        <f t="shared" si="5"/>
        <v>200</v>
      </c>
      <c r="G125" s="76">
        <f t="shared" si="6"/>
        <v>140</v>
      </c>
    </row>
    <row r="126" spans="1:7" ht="12.75" x14ac:dyDescent="0.2">
      <c r="A126" s="75" t="s">
        <v>40</v>
      </c>
      <c r="B126" s="108">
        <v>498</v>
      </c>
      <c r="C126" s="108">
        <v>7200</v>
      </c>
      <c r="D126" s="108">
        <v>7200</v>
      </c>
      <c r="E126" s="108">
        <v>2709.82</v>
      </c>
      <c r="F126" s="62">
        <f t="shared" si="5"/>
        <v>544.14056224899605</v>
      </c>
      <c r="G126" s="76">
        <f t="shared" si="6"/>
        <v>37.636388888888888</v>
      </c>
    </row>
    <row r="127" spans="1:7" ht="12.75" x14ac:dyDescent="0.2">
      <c r="A127" s="75" t="s">
        <v>194</v>
      </c>
      <c r="B127" s="108">
        <v>0</v>
      </c>
      <c r="C127" s="108">
        <v>0</v>
      </c>
      <c r="D127" s="108">
        <v>0</v>
      </c>
      <c r="E127" s="108">
        <v>0</v>
      </c>
      <c r="F127" s="62" t="e">
        <f t="shared" si="5"/>
        <v>#DIV/0!</v>
      </c>
      <c r="G127" s="76" t="e">
        <f t="shared" si="6"/>
        <v>#DIV/0!</v>
      </c>
    </row>
    <row r="128" spans="1:7" ht="12.75" x14ac:dyDescent="0.2">
      <c r="A128" s="75" t="s">
        <v>195</v>
      </c>
      <c r="B128" s="108">
        <v>0</v>
      </c>
      <c r="C128" s="108">
        <v>0</v>
      </c>
      <c r="D128" s="108">
        <v>0</v>
      </c>
      <c r="E128" s="108">
        <v>0</v>
      </c>
      <c r="F128" s="62" t="e">
        <f t="shared" si="5"/>
        <v>#DIV/0!</v>
      </c>
      <c r="G128" s="76" t="e">
        <f t="shared" si="6"/>
        <v>#DIV/0!</v>
      </c>
    </row>
    <row r="129" spans="1:7" ht="25.5" x14ac:dyDescent="0.2">
      <c r="A129" s="75" t="s">
        <v>130</v>
      </c>
      <c r="B129" s="108"/>
      <c r="C129" s="108">
        <v>7000</v>
      </c>
      <c r="D129" s="108">
        <v>7000</v>
      </c>
      <c r="E129" s="108">
        <v>2520</v>
      </c>
      <c r="F129" s="62" t="e">
        <f t="shared" si="5"/>
        <v>#DIV/0!</v>
      </c>
      <c r="G129" s="76">
        <f t="shared" si="6"/>
        <v>36</v>
      </c>
    </row>
    <row r="130" spans="1:7" ht="12.75" x14ac:dyDescent="0.2">
      <c r="A130" s="75" t="s">
        <v>116</v>
      </c>
      <c r="B130" s="108">
        <v>498</v>
      </c>
      <c r="C130" s="108">
        <v>200</v>
      </c>
      <c r="D130" s="108">
        <v>200</v>
      </c>
      <c r="E130" s="108">
        <v>189.82</v>
      </c>
      <c r="F130" s="62">
        <f t="shared" si="5"/>
        <v>38.116465863453811</v>
      </c>
      <c r="G130" s="76">
        <f t="shared" si="6"/>
        <v>94.91</v>
      </c>
    </row>
    <row r="131" spans="1:7" ht="12.75" x14ac:dyDescent="0.2">
      <c r="A131" s="75" t="s">
        <v>41</v>
      </c>
      <c r="B131" s="108">
        <v>1757.77</v>
      </c>
      <c r="C131" s="108">
        <v>1100</v>
      </c>
      <c r="D131" s="108">
        <v>1100</v>
      </c>
      <c r="E131" s="108">
        <v>1074.3499999999999</v>
      </c>
      <c r="F131" s="62">
        <f t="shared" si="5"/>
        <v>61.120055524898021</v>
      </c>
      <c r="G131" s="76">
        <f t="shared" si="6"/>
        <v>97.668181818181807</v>
      </c>
    </row>
    <row r="132" spans="1:7" ht="12.75" x14ac:dyDescent="0.2">
      <c r="A132" s="75" t="s">
        <v>117</v>
      </c>
      <c r="B132" s="108">
        <v>1757.77</v>
      </c>
      <c r="C132" s="108">
        <v>1100</v>
      </c>
      <c r="D132" s="108">
        <v>1100</v>
      </c>
      <c r="E132" s="108">
        <v>1074.3499999999999</v>
      </c>
      <c r="F132" s="62">
        <f t="shared" si="5"/>
        <v>61.120055524898021</v>
      </c>
      <c r="G132" s="76">
        <f t="shared" si="6"/>
        <v>97.668181818181807</v>
      </c>
    </row>
    <row r="133" spans="1:7" ht="12.75" x14ac:dyDescent="0.2">
      <c r="A133" s="75" t="s">
        <v>42</v>
      </c>
      <c r="B133" s="108">
        <v>509.83</v>
      </c>
      <c r="C133" s="108">
        <v>1100</v>
      </c>
      <c r="D133" s="108">
        <v>1100</v>
      </c>
      <c r="E133" s="108">
        <v>499.03</v>
      </c>
      <c r="F133" s="62">
        <f t="shared" si="5"/>
        <v>97.88164682345095</v>
      </c>
      <c r="G133" s="76">
        <f t="shared" si="6"/>
        <v>45.36636363636363</v>
      </c>
    </row>
    <row r="134" spans="1:7" ht="12.75" x14ac:dyDescent="0.2">
      <c r="A134" s="75" t="s">
        <v>43</v>
      </c>
      <c r="B134" s="108">
        <v>509.83</v>
      </c>
      <c r="C134" s="108">
        <v>1100</v>
      </c>
      <c r="D134" s="108">
        <v>1100</v>
      </c>
      <c r="E134" s="108">
        <v>199.03</v>
      </c>
      <c r="F134" s="62">
        <f t="shared" si="5"/>
        <v>39.038503030421907</v>
      </c>
      <c r="G134" s="76">
        <f t="shared" si="6"/>
        <v>18.093636363636364</v>
      </c>
    </row>
    <row r="135" spans="1:7" ht="12.75" x14ac:dyDescent="0.2">
      <c r="A135" s="75" t="s">
        <v>44</v>
      </c>
      <c r="B135" s="108">
        <v>509.83</v>
      </c>
      <c r="C135" s="108">
        <v>1100</v>
      </c>
      <c r="D135" s="108">
        <v>1100</v>
      </c>
      <c r="E135" s="108">
        <v>499.03</v>
      </c>
      <c r="F135" s="62">
        <f t="shared" si="5"/>
        <v>97.88164682345095</v>
      </c>
      <c r="G135" s="76">
        <f t="shared" si="6"/>
        <v>45.36636363636363</v>
      </c>
    </row>
    <row r="136" spans="1:7" ht="12.75" x14ac:dyDescent="0.2">
      <c r="A136" s="75" t="s">
        <v>118</v>
      </c>
      <c r="B136" s="108">
        <v>509.83</v>
      </c>
      <c r="C136" s="108">
        <v>1100</v>
      </c>
      <c r="D136" s="108">
        <v>1100</v>
      </c>
      <c r="E136" s="108">
        <v>499.03</v>
      </c>
      <c r="F136" s="62">
        <f t="shared" ref="F136:F164" si="7">E136/B136*100</f>
        <v>97.88164682345095</v>
      </c>
      <c r="G136" s="76">
        <f t="shared" si="6"/>
        <v>45.36636363636363</v>
      </c>
    </row>
    <row r="137" spans="1:7" ht="25.5" x14ac:dyDescent="0.2">
      <c r="A137" s="75" t="s">
        <v>45</v>
      </c>
      <c r="B137" s="108">
        <v>3517.38</v>
      </c>
      <c r="C137" s="108">
        <v>2200</v>
      </c>
      <c r="D137" s="108">
        <v>2200</v>
      </c>
      <c r="E137" s="108">
        <v>3711.31</v>
      </c>
      <c r="F137" s="62">
        <f t="shared" si="7"/>
        <v>105.51347878250287</v>
      </c>
      <c r="G137" s="76">
        <f t="shared" si="6"/>
        <v>168.69590909090908</v>
      </c>
    </row>
    <row r="138" spans="1:7" ht="12.75" x14ac:dyDescent="0.2">
      <c r="A138" s="75" t="s">
        <v>46</v>
      </c>
      <c r="B138" s="108">
        <v>3517.38</v>
      </c>
      <c r="C138" s="108">
        <v>2200</v>
      </c>
      <c r="D138" s="108">
        <v>2200</v>
      </c>
      <c r="E138" s="108">
        <v>3711.31</v>
      </c>
      <c r="F138" s="62">
        <f t="shared" si="7"/>
        <v>105.51347878250287</v>
      </c>
      <c r="G138" s="76">
        <f t="shared" si="6"/>
        <v>168.69590909090908</v>
      </c>
    </row>
    <row r="139" spans="1:7" ht="12.75" x14ac:dyDescent="0.2">
      <c r="A139" s="75" t="s">
        <v>223</v>
      </c>
      <c r="B139" s="108">
        <v>0</v>
      </c>
      <c r="C139" s="108">
        <v>0</v>
      </c>
      <c r="D139" s="108">
        <v>0</v>
      </c>
      <c r="E139" s="108">
        <v>41.68</v>
      </c>
      <c r="F139" s="62" t="e">
        <f t="shared" si="7"/>
        <v>#DIV/0!</v>
      </c>
      <c r="G139" s="76" t="e">
        <f t="shared" si="6"/>
        <v>#DIV/0!</v>
      </c>
    </row>
    <row r="140" spans="1:7" ht="12.75" x14ac:dyDescent="0.2">
      <c r="A140" s="75" t="s">
        <v>224</v>
      </c>
      <c r="B140" s="108">
        <v>0</v>
      </c>
      <c r="C140" s="108">
        <v>0</v>
      </c>
      <c r="D140" s="108">
        <v>0</v>
      </c>
      <c r="E140" s="108">
        <v>41.68</v>
      </c>
      <c r="F140" s="62" t="e">
        <f t="shared" si="7"/>
        <v>#DIV/0!</v>
      </c>
      <c r="G140" s="76" t="e">
        <f t="shared" si="6"/>
        <v>#DIV/0!</v>
      </c>
    </row>
    <row r="141" spans="1:7" ht="12.75" x14ac:dyDescent="0.2">
      <c r="A141" s="75" t="s">
        <v>47</v>
      </c>
      <c r="B141" s="108">
        <v>3517.38</v>
      </c>
      <c r="C141" s="108">
        <v>2200</v>
      </c>
      <c r="D141" s="108">
        <v>2200</v>
      </c>
      <c r="E141" s="108">
        <v>3669.63</v>
      </c>
      <c r="F141" s="62">
        <f t="shared" si="7"/>
        <v>104.3285058765331</v>
      </c>
      <c r="G141" s="76">
        <f t="shared" si="6"/>
        <v>166.80136363636365</v>
      </c>
    </row>
    <row r="142" spans="1:7" ht="12.75" x14ac:dyDescent="0.2">
      <c r="A142" s="75" t="s">
        <v>134</v>
      </c>
      <c r="B142" s="108">
        <v>2063</v>
      </c>
      <c r="C142" s="108">
        <v>2200</v>
      </c>
      <c r="D142" s="108">
        <v>2200</v>
      </c>
      <c r="E142" s="108">
        <v>1513</v>
      </c>
      <c r="F142" s="62">
        <f t="shared" si="7"/>
        <v>73.339796412990793</v>
      </c>
      <c r="G142" s="76">
        <f t="shared" si="6"/>
        <v>68.77272727272728</v>
      </c>
    </row>
    <row r="143" spans="1:7" ht="12.75" x14ac:dyDescent="0.2">
      <c r="A143" s="75" t="s">
        <v>141</v>
      </c>
      <c r="B143" s="108">
        <v>287.27</v>
      </c>
      <c r="C143" s="108">
        <v>0</v>
      </c>
      <c r="D143" s="108">
        <v>0</v>
      </c>
      <c r="E143" s="108">
        <v>450.51</v>
      </c>
      <c r="F143" s="62">
        <f t="shared" si="7"/>
        <v>156.8245901068681</v>
      </c>
      <c r="G143" s="76" t="e">
        <f t="shared" si="6"/>
        <v>#DIV/0!</v>
      </c>
    </row>
    <row r="144" spans="1:7" ht="12.75" x14ac:dyDescent="0.2">
      <c r="A144" s="75" t="s">
        <v>142</v>
      </c>
      <c r="B144" s="108">
        <v>1167.1099999999999</v>
      </c>
      <c r="C144" s="108">
        <v>0</v>
      </c>
      <c r="D144" s="108">
        <v>0</v>
      </c>
      <c r="E144" s="108">
        <v>1706.12</v>
      </c>
      <c r="F144" s="62">
        <f t="shared" si="7"/>
        <v>146.18330748601247</v>
      </c>
      <c r="G144" s="76" t="e">
        <f t="shared" si="6"/>
        <v>#DIV/0!</v>
      </c>
    </row>
    <row r="145" spans="1:7" ht="15.75" customHeight="1" x14ac:dyDescent="0.2">
      <c r="A145" s="75" t="s">
        <v>143</v>
      </c>
      <c r="B145" s="108">
        <v>977.79</v>
      </c>
      <c r="C145" s="108">
        <v>0</v>
      </c>
      <c r="D145" s="108">
        <v>0</v>
      </c>
      <c r="E145" s="108">
        <v>976.5</v>
      </c>
      <c r="F145" s="62">
        <f t="shared" si="7"/>
        <v>99.868069830945288</v>
      </c>
      <c r="G145" s="76" t="e">
        <f t="shared" si="6"/>
        <v>#DIV/0!</v>
      </c>
    </row>
    <row r="146" spans="1:7" ht="12.75" x14ac:dyDescent="0.2">
      <c r="A146" s="75" t="s">
        <v>60</v>
      </c>
      <c r="B146" s="108">
        <v>977.79</v>
      </c>
      <c r="C146" s="108">
        <v>0</v>
      </c>
      <c r="D146" s="108">
        <v>0</v>
      </c>
      <c r="E146" s="108">
        <v>976.5</v>
      </c>
      <c r="F146" s="62">
        <f t="shared" si="7"/>
        <v>99.868069830945288</v>
      </c>
      <c r="G146" s="76" t="e">
        <f t="shared" si="6"/>
        <v>#DIV/0!</v>
      </c>
    </row>
    <row r="147" spans="1:7" ht="12.75" x14ac:dyDescent="0.2">
      <c r="A147" s="75" t="s">
        <v>144</v>
      </c>
      <c r="B147" s="108">
        <v>977.79</v>
      </c>
      <c r="C147" s="108">
        <v>0</v>
      </c>
      <c r="D147" s="108">
        <v>0</v>
      </c>
      <c r="E147" s="108">
        <v>976.5</v>
      </c>
      <c r="F147" s="62">
        <f t="shared" si="7"/>
        <v>99.868069830945288</v>
      </c>
      <c r="G147" s="76" t="e">
        <f t="shared" si="6"/>
        <v>#DIV/0!</v>
      </c>
    </row>
    <row r="148" spans="1:7" ht="12.75" x14ac:dyDescent="0.2">
      <c r="A148" s="75" t="s">
        <v>145</v>
      </c>
      <c r="B148" s="108">
        <v>977.79</v>
      </c>
      <c r="C148" s="108">
        <v>0</v>
      </c>
      <c r="D148" s="108">
        <v>0</v>
      </c>
      <c r="E148" s="108">
        <v>976.5</v>
      </c>
      <c r="F148" s="62">
        <f t="shared" si="7"/>
        <v>99.868069830945288</v>
      </c>
      <c r="G148" s="76" t="e">
        <f t="shared" si="6"/>
        <v>#DIV/0!</v>
      </c>
    </row>
    <row r="149" spans="1:7" ht="17.25" customHeight="1" x14ac:dyDescent="0.2">
      <c r="A149" s="75" t="s">
        <v>48</v>
      </c>
      <c r="B149" s="108">
        <v>5145.7</v>
      </c>
      <c r="C149" s="108">
        <v>70000</v>
      </c>
      <c r="D149" s="108">
        <v>70000</v>
      </c>
      <c r="E149" s="108">
        <v>5969.08</v>
      </c>
      <c r="F149" s="62">
        <f t="shared" si="7"/>
        <v>116.00132149173096</v>
      </c>
      <c r="G149" s="76">
        <f t="shared" si="6"/>
        <v>8.5272571428571435</v>
      </c>
    </row>
    <row r="150" spans="1:7" ht="12.75" x14ac:dyDescent="0.2">
      <c r="A150" s="75" t="s">
        <v>49</v>
      </c>
      <c r="B150" s="108">
        <v>5145.7</v>
      </c>
      <c r="C150" s="108">
        <v>70000</v>
      </c>
      <c r="D150" s="108">
        <v>70000</v>
      </c>
      <c r="E150" s="108">
        <v>5969.08</v>
      </c>
      <c r="F150" s="62">
        <f t="shared" si="7"/>
        <v>116.00132149173096</v>
      </c>
      <c r="G150" s="76">
        <f t="shared" si="6"/>
        <v>8.5272571428571435</v>
      </c>
    </row>
    <row r="151" spans="1:7" ht="12.75" x14ac:dyDescent="0.2">
      <c r="A151" s="75" t="s">
        <v>50</v>
      </c>
      <c r="B151" s="108">
        <v>5145.7</v>
      </c>
      <c r="C151" s="108">
        <v>28000</v>
      </c>
      <c r="D151" s="108">
        <v>28000</v>
      </c>
      <c r="E151" s="108">
        <v>5969.08</v>
      </c>
      <c r="F151" s="62">
        <f t="shared" si="7"/>
        <v>116.00132149173096</v>
      </c>
      <c r="G151" s="76">
        <f t="shared" si="6"/>
        <v>21.318142857142856</v>
      </c>
    </row>
    <row r="152" spans="1:7" ht="12.75" x14ac:dyDescent="0.2">
      <c r="A152" s="75" t="s">
        <v>51</v>
      </c>
      <c r="B152" s="108">
        <v>1896.72</v>
      </c>
      <c r="C152" s="108">
        <v>20000</v>
      </c>
      <c r="D152" s="108">
        <v>20000</v>
      </c>
      <c r="E152" s="108">
        <v>4660.33</v>
      </c>
      <c r="F152" s="62">
        <f t="shared" si="7"/>
        <v>245.70469020203296</v>
      </c>
      <c r="G152" s="76">
        <f t="shared" si="6"/>
        <v>23.301649999999999</v>
      </c>
    </row>
    <row r="153" spans="1:7" ht="12.75" x14ac:dyDescent="0.2">
      <c r="A153" s="75" t="s">
        <v>168</v>
      </c>
      <c r="B153" s="108">
        <v>1493.75</v>
      </c>
      <c r="C153" s="108">
        <v>10000</v>
      </c>
      <c r="D153" s="108">
        <v>10000</v>
      </c>
      <c r="E153" s="108">
        <v>618.75</v>
      </c>
      <c r="F153" s="62">
        <f t="shared" si="7"/>
        <v>41.422594142259413</v>
      </c>
      <c r="G153" s="76">
        <f t="shared" si="6"/>
        <v>6.1875</v>
      </c>
    </row>
    <row r="154" spans="1:7" ht="12.75" x14ac:dyDescent="0.2">
      <c r="A154" s="75" t="s">
        <v>169</v>
      </c>
      <c r="B154" s="108">
        <v>402.97</v>
      </c>
      <c r="C154" s="108">
        <v>10000</v>
      </c>
      <c r="D154" s="108">
        <v>10000</v>
      </c>
      <c r="E154" s="108">
        <v>4041.58</v>
      </c>
      <c r="F154" s="62">
        <f t="shared" si="7"/>
        <v>1002.9481102811623</v>
      </c>
      <c r="G154" s="76">
        <f t="shared" si="6"/>
        <v>40.415800000000004</v>
      </c>
    </row>
    <row r="155" spans="1:7" ht="12.75" x14ac:dyDescent="0.2">
      <c r="A155" s="75" t="s">
        <v>170</v>
      </c>
      <c r="B155" s="108">
        <v>0</v>
      </c>
      <c r="C155" s="108">
        <v>4000</v>
      </c>
      <c r="D155" s="108">
        <v>4000</v>
      </c>
      <c r="E155" s="108">
        <v>0</v>
      </c>
      <c r="F155" s="62" t="e">
        <f t="shared" si="7"/>
        <v>#DIV/0!</v>
      </c>
      <c r="G155" s="76">
        <f t="shared" si="6"/>
        <v>0</v>
      </c>
    </row>
    <row r="156" spans="1:7" ht="12.75" x14ac:dyDescent="0.2">
      <c r="A156" s="75" t="s">
        <v>171</v>
      </c>
      <c r="B156" s="108">
        <v>0</v>
      </c>
      <c r="C156" s="108">
        <v>4000</v>
      </c>
      <c r="D156" s="108">
        <v>4000</v>
      </c>
      <c r="E156" s="108">
        <v>0</v>
      </c>
      <c r="F156" s="62" t="e">
        <f t="shared" si="7"/>
        <v>#DIV/0!</v>
      </c>
      <c r="G156" s="76">
        <f t="shared" si="6"/>
        <v>0</v>
      </c>
    </row>
    <row r="157" spans="1:7" ht="12.75" x14ac:dyDescent="0.2">
      <c r="A157" s="75" t="s">
        <v>172</v>
      </c>
      <c r="B157" s="108">
        <v>0</v>
      </c>
      <c r="C157" s="108">
        <v>4000</v>
      </c>
      <c r="D157" s="108">
        <v>4000</v>
      </c>
      <c r="E157" s="108">
        <v>1308.75</v>
      </c>
      <c r="F157" s="62" t="e">
        <f t="shared" si="7"/>
        <v>#DIV/0!</v>
      </c>
      <c r="G157" s="76">
        <f t="shared" si="6"/>
        <v>32.71875</v>
      </c>
    </row>
    <row r="158" spans="1:7" ht="12.75" x14ac:dyDescent="0.2">
      <c r="A158" s="75" t="s">
        <v>173</v>
      </c>
      <c r="B158" s="108">
        <v>0</v>
      </c>
      <c r="C158" s="108">
        <v>4000</v>
      </c>
      <c r="D158" s="108">
        <v>4000</v>
      </c>
      <c r="E158" s="108">
        <v>1308</v>
      </c>
      <c r="F158" s="62" t="e">
        <f t="shared" si="7"/>
        <v>#DIV/0!</v>
      </c>
      <c r="G158" s="76">
        <f t="shared" si="6"/>
        <v>32.700000000000003</v>
      </c>
    </row>
    <row r="159" spans="1:7" ht="12.75" x14ac:dyDescent="0.2">
      <c r="A159" s="75" t="s">
        <v>52</v>
      </c>
      <c r="B159" s="108">
        <v>3248.98</v>
      </c>
      <c r="C159" s="108">
        <v>0</v>
      </c>
      <c r="D159" s="108">
        <v>0</v>
      </c>
      <c r="E159" s="108">
        <v>0</v>
      </c>
      <c r="F159" s="62">
        <f t="shared" si="7"/>
        <v>0</v>
      </c>
      <c r="G159" s="76" t="e">
        <f t="shared" si="6"/>
        <v>#DIV/0!</v>
      </c>
    </row>
    <row r="160" spans="1:7" ht="12.75" x14ac:dyDescent="0.2">
      <c r="A160" s="75" t="s">
        <v>146</v>
      </c>
      <c r="B160" s="108">
        <v>3248.98</v>
      </c>
      <c r="C160" s="108">
        <v>0</v>
      </c>
      <c r="D160" s="108">
        <v>0</v>
      </c>
      <c r="E160" s="108">
        <v>0</v>
      </c>
      <c r="F160" s="62">
        <f t="shared" si="7"/>
        <v>0</v>
      </c>
      <c r="G160" s="76" t="e">
        <f t="shared" si="6"/>
        <v>#DIV/0!</v>
      </c>
    </row>
    <row r="161" spans="1:7" ht="12.75" x14ac:dyDescent="0.2">
      <c r="A161" s="75" t="s">
        <v>53</v>
      </c>
      <c r="B161" s="108">
        <v>0</v>
      </c>
      <c r="C161" s="108">
        <v>42000</v>
      </c>
      <c r="D161" s="108">
        <v>42000</v>
      </c>
      <c r="E161" s="108">
        <v>0</v>
      </c>
      <c r="F161" s="62" t="e">
        <f t="shared" si="7"/>
        <v>#DIV/0!</v>
      </c>
      <c r="G161" s="76">
        <f t="shared" si="6"/>
        <v>0</v>
      </c>
    </row>
    <row r="162" spans="1:7" ht="12.75" x14ac:dyDescent="0.2">
      <c r="A162" s="75" t="s">
        <v>163</v>
      </c>
      <c r="B162" s="108">
        <v>0</v>
      </c>
      <c r="C162" s="108">
        <v>42000</v>
      </c>
      <c r="D162" s="108">
        <v>42000</v>
      </c>
      <c r="E162" s="108">
        <v>0</v>
      </c>
      <c r="F162" s="62" t="e">
        <f t="shared" si="7"/>
        <v>#DIV/0!</v>
      </c>
      <c r="G162" s="76">
        <f t="shared" si="6"/>
        <v>0</v>
      </c>
    </row>
    <row r="163" spans="1:7" ht="12.75" x14ac:dyDescent="0.2">
      <c r="A163" s="75" t="s">
        <v>164</v>
      </c>
      <c r="B163" s="108">
        <v>0</v>
      </c>
      <c r="C163" s="108">
        <v>42000</v>
      </c>
      <c r="D163" s="108">
        <v>42000</v>
      </c>
      <c r="E163" s="108">
        <v>0</v>
      </c>
      <c r="F163" s="62" t="e">
        <f t="shared" si="7"/>
        <v>#DIV/0!</v>
      </c>
      <c r="G163" s="76">
        <f t="shared" si="6"/>
        <v>0</v>
      </c>
    </row>
    <row r="164" spans="1:7" ht="15" x14ac:dyDescent="0.25">
      <c r="A164" s="80" t="s">
        <v>54</v>
      </c>
      <c r="B164" s="109">
        <v>1081185.24</v>
      </c>
      <c r="C164" s="109">
        <v>2628100</v>
      </c>
      <c r="D164" s="109">
        <v>2635100</v>
      </c>
      <c r="E164" s="109">
        <f>SUM(E40+E149)</f>
        <v>1113074.58</v>
      </c>
      <c r="F164" s="81">
        <f t="shared" si="7"/>
        <v>102.94947977647197</v>
      </c>
      <c r="G164" s="81">
        <f t="shared" si="6"/>
        <v>42.240316496527647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00414-88B2-490D-ADDA-8F431D91C358}">
  <sheetPr codeName="Sheet4">
    <pageSetUpPr fitToPage="1"/>
  </sheetPr>
  <dimension ref="A1:M42"/>
  <sheetViews>
    <sheetView workbookViewId="0">
      <selection sqref="A1:G1"/>
    </sheetView>
  </sheetViews>
  <sheetFormatPr defaultColWidth="9.140625" defaultRowHeight="11.25" x14ac:dyDescent="0.15"/>
  <cols>
    <col min="1" max="1" width="36.140625" style="2" customWidth="1"/>
    <col min="2" max="2" width="23.85546875" style="23" customWidth="1"/>
    <col min="3" max="4" width="18.28515625" style="45" customWidth="1"/>
    <col min="5" max="5" width="24" style="45" customWidth="1"/>
    <col min="6" max="6" width="11.42578125" style="2" customWidth="1"/>
    <col min="7" max="7" width="12.28515625" style="2" customWidth="1"/>
    <col min="8" max="10" width="9.140625" style="2"/>
    <col min="11" max="11" width="11.5703125" style="2" bestFit="1" customWidth="1"/>
    <col min="12" max="16384" width="9.140625" style="2"/>
  </cols>
  <sheetData>
    <row r="1" spans="1:7" ht="27" customHeight="1" thickBot="1" x14ac:dyDescent="0.2">
      <c r="A1" s="242" t="s">
        <v>62</v>
      </c>
      <c r="B1" s="243"/>
      <c r="C1" s="243"/>
      <c r="D1" s="243"/>
      <c r="E1" s="243"/>
      <c r="F1" s="243"/>
      <c r="G1" s="244"/>
    </row>
    <row r="2" spans="1:7" ht="54" customHeight="1" thickBot="1" x14ac:dyDescent="0.2">
      <c r="A2" s="3" t="s">
        <v>63</v>
      </c>
      <c r="B2" s="20" t="s">
        <v>175</v>
      </c>
      <c r="C2" s="57" t="s">
        <v>218</v>
      </c>
      <c r="D2" s="153" t="s">
        <v>231</v>
      </c>
      <c r="E2" s="50" t="s">
        <v>217</v>
      </c>
      <c r="F2" s="3" t="s">
        <v>256</v>
      </c>
      <c r="G2" s="3" t="s">
        <v>257</v>
      </c>
    </row>
    <row r="3" spans="1:7" x14ac:dyDescent="0.15">
      <c r="A3" s="4">
        <v>1</v>
      </c>
      <c r="B3" s="27">
        <v>2</v>
      </c>
      <c r="C3" s="53">
        <v>3</v>
      </c>
      <c r="D3" s="53">
        <v>4</v>
      </c>
      <c r="E3" s="53">
        <v>5</v>
      </c>
      <c r="F3" s="4">
        <v>6</v>
      </c>
      <c r="G3" s="4">
        <v>7</v>
      </c>
    </row>
    <row r="4" spans="1:7" s="23" customFormat="1" ht="18.75" customHeight="1" x14ac:dyDescent="0.15">
      <c r="A4" s="239" t="s">
        <v>85</v>
      </c>
      <c r="B4" s="240"/>
      <c r="C4" s="240"/>
      <c r="D4" s="240"/>
      <c r="E4" s="240"/>
      <c r="F4" s="240"/>
      <c r="G4" s="241"/>
    </row>
    <row r="5" spans="1:7" s="23" customFormat="1" ht="18.75" customHeight="1" x14ac:dyDescent="0.2">
      <c r="A5" s="28" t="s">
        <v>64</v>
      </c>
      <c r="B5" s="42">
        <v>116409.65</v>
      </c>
      <c r="C5" s="42">
        <v>383508</v>
      </c>
      <c r="D5" s="42">
        <v>390508</v>
      </c>
      <c r="E5" s="42">
        <v>174837.69</v>
      </c>
      <c r="F5" s="33">
        <f>E5/B5*100</f>
        <v>150.19174956715361</v>
      </c>
      <c r="G5" s="34">
        <f>E5/D5*100</f>
        <v>44.771858707119954</v>
      </c>
    </row>
    <row r="6" spans="1:7" s="23" customFormat="1" ht="16.5" customHeight="1" x14ac:dyDescent="0.2">
      <c r="A6" s="24" t="s">
        <v>65</v>
      </c>
      <c r="B6" s="37">
        <v>131981.24</v>
      </c>
      <c r="C6" s="37">
        <v>383508</v>
      </c>
      <c r="D6" s="37">
        <v>390508</v>
      </c>
      <c r="E6" s="37">
        <v>174784.31</v>
      </c>
      <c r="F6" s="33">
        <f>E6/B6*100</f>
        <v>132.43117734005227</v>
      </c>
      <c r="G6" s="34">
        <f>E6/D6*100</f>
        <v>44.75818933286898</v>
      </c>
    </row>
    <row r="7" spans="1:7" s="23" customFormat="1" ht="15.75" customHeight="1" x14ac:dyDescent="0.2">
      <c r="A7" s="25" t="s">
        <v>66</v>
      </c>
      <c r="B7" s="35">
        <f>SUM(B5-B6)</f>
        <v>-15571.589999999997</v>
      </c>
      <c r="C7" s="35">
        <v>0</v>
      </c>
      <c r="D7" s="35">
        <v>0</v>
      </c>
      <c r="E7" s="35">
        <f>SUM(E5-E6)</f>
        <v>53.380000000004657</v>
      </c>
      <c r="F7" s="33">
        <f>E7/B7*100</f>
        <v>-0.34280378561216079</v>
      </c>
      <c r="G7" s="34" t="e">
        <f>E7/D7*100</f>
        <v>#DIV/0!</v>
      </c>
    </row>
    <row r="8" spans="1:7" s="26" customFormat="1" ht="17.25" customHeight="1" x14ac:dyDescent="0.2">
      <c r="A8" s="239" t="s">
        <v>198</v>
      </c>
      <c r="B8" s="240"/>
      <c r="C8" s="240"/>
      <c r="D8" s="240"/>
      <c r="E8" s="240"/>
      <c r="F8" s="240"/>
      <c r="G8" s="241"/>
    </row>
    <row r="9" spans="1:7" s="23" customFormat="1" ht="16.5" customHeight="1" x14ac:dyDescent="0.2">
      <c r="A9" s="28" t="s">
        <v>64</v>
      </c>
      <c r="B9" s="42">
        <v>50820.81</v>
      </c>
      <c r="C9" s="42">
        <v>126000</v>
      </c>
      <c r="D9" s="42">
        <v>126000</v>
      </c>
      <c r="E9" s="42">
        <v>77839.839999999997</v>
      </c>
      <c r="F9" s="33">
        <f>E9/B9*100</f>
        <v>153.16528799914838</v>
      </c>
      <c r="G9" s="34">
        <f>E9/D9*100</f>
        <v>61.777650793650793</v>
      </c>
    </row>
    <row r="10" spans="1:7" s="23" customFormat="1" ht="15.75" customHeight="1" x14ac:dyDescent="0.2">
      <c r="A10" s="24" t="s">
        <v>65</v>
      </c>
      <c r="B10" s="37">
        <v>51145.34</v>
      </c>
      <c r="C10" s="37">
        <v>126000</v>
      </c>
      <c r="D10" s="37">
        <v>126000</v>
      </c>
      <c r="E10" s="37">
        <v>72428.649999999994</v>
      </c>
      <c r="F10" s="33">
        <f>E10/B10*100</f>
        <v>141.61339038903643</v>
      </c>
      <c r="G10" s="34">
        <f t="shared" ref="G10:G11" si="0">E10/D10*100</f>
        <v>57.483055555555552</v>
      </c>
    </row>
    <row r="11" spans="1:7" s="23" customFormat="1" ht="15.75" customHeight="1" x14ac:dyDescent="0.2">
      <c r="A11" s="25" t="s">
        <v>66</v>
      </c>
      <c r="B11" s="35">
        <f>SUM(B9-B10)</f>
        <v>-324.52999999999884</v>
      </c>
      <c r="C11" s="35">
        <v>0</v>
      </c>
      <c r="D11" s="35">
        <v>0</v>
      </c>
      <c r="E11" s="35">
        <f>SUM(E9-E10)</f>
        <v>5411.1900000000023</v>
      </c>
      <c r="F11" s="33">
        <f>E11/B11*100</f>
        <v>-1667.3928450374453</v>
      </c>
      <c r="G11" s="34" t="e">
        <f t="shared" si="0"/>
        <v>#DIV/0!</v>
      </c>
    </row>
    <row r="12" spans="1:7" s="26" customFormat="1" ht="18" customHeight="1" x14ac:dyDescent="0.2">
      <c r="A12" s="239" t="s">
        <v>199</v>
      </c>
      <c r="B12" s="240"/>
      <c r="C12" s="240"/>
      <c r="D12" s="240"/>
      <c r="E12" s="240"/>
      <c r="F12" s="240"/>
      <c r="G12" s="241"/>
    </row>
    <row r="13" spans="1:7" s="23" customFormat="1" ht="15.75" customHeight="1" x14ac:dyDescent="0.2">
      <c r="A13" s="28" t="s">
        <v>64</v>
      </c>
      <c r="B13" s="42">
        <v>630733.88</v>
      </c>
      <c r="C13" s="42">
        <v>1741000</v>
      </c>
      <c r="D13" s="42">
        <v>1741000</v>
      </c>
      <c r="E13" s="42">
        <v>693233.7</v>
      </c>
      <c r="F13" s="33">
        <f>E13/B13*100</f>
        <v>109.90906339136244</v>
      </c>
      <c r="G13" s="34">
        <f>E13/D13*100</f>
        <v>39.818133256748993</v>
      </c>
    </row>
    <row r="14" spans="1:7" s="23" customFormat="1" ht="16.5" customHeight="1" x14ac:dyDescent="0.2">
      <c r="A14" s="24" t="s">
        <v>65</v>
      </c>
      <c r="B14" s="37">
        <v>733479.83</v>
      </c>
      <c r="C14" s="37">
        <v>1741000</v>
      </c>
      <c r="D14" s="37">
        <v>1741000</v>
      </c>
      <c r="E14" s="37">
        <v>693698.42</v>
      </c>
      <c r="F14" s="33">
        <f>E14/B14*100</f>
        <v>94.57634574627636</v>
      </c>
      <c r="G14" s="34">
        <f t="shared" ref="G14:G15" si="1">E14/D14*100</f>
        <v>39.844825962090759</v>
      </c>
    </row>
    <row r="15" spans="1:7" s="23" customFormat="1" ht="17.25" customHeight="1" x14ac:dyDescent="0.2">
      <c r="A15" s="25" t="s">
        <v>66</v>
      </c>
      <c r="B15" s="35">
        <v>0</v>
      </c>
      <c r="C15" s="35">
        <v>0</v>
      </c>
      <c r="D15" s="35">
        <v>0</v>
      </c>
      <c r="E15" s="35">
        <f>SUM(E13-E14)</f>
        <v>-464.72000000008848</v>
      </c>
      <c r="F15" s="33" t="e">
        <f>E15/B15*100</f>
        <v>#DIV/0!</v>
      </c>
      <c r="G15" s="34" t="e">
        <f t="shared" si="1"/>
        <v>#DIV/0!</v>
      </c>
    </row>
    <row r="16" spans="1:7" s="26" customFormat="1" ht="17.25" customHeight="1" x14ac:dyDescent="0.2">
      <c r="A16" s="239" t="s">
        <v>202</v>
      </c>
      <c r="B16" s="240"/>
      <c r="C16" s="240"/>
      <c r="D16" s="240"/>
      <c r="E16" s="240"/>
      <c r="F16" s="240"/>
      <c r="G16" s="241"/>
    </row>
    <row r="17" spans="1:13" s="23" customFormat="1" ht="16.5" customHeight="1" x14ac:dyDescent="0.2">
      <c r="A17" s="28" t="s">
        <v>64</v>
      </c>
      <c r="B17" s="42">
        <v>0.12</v>
      </c>
      <c r="C17" s="42">
        <v>0</v>
      </c>
      <c r="D17" s="42">
        <v>0</v>
      </c>
      <c r="E17" s="42">
        <v>0.23</v>
      </c>
      <c r="F17" s="33">
        <f>E17/B17*100</f>
        <v>191.66666666666669</v>
      </c>
      <c r="G17" s="34" t="e">
        <f>E17/C17*100</f>
        <v>#DIV/0!</v>
      </c>
    </row>
    <row r="18" spans="1:13" s="23" customFormat="1" ht="18" customHeight="1" x14ac:dyDescent="0.2">
      <c r="A18" s="24" t="s">
        <v>65</v>
      </c>
      <c r="B18" s="37">
        <v>0</v>
      </c>
      <c r="C18" s="37">
        <v>0</v>
      </c>
      <c r="D18" s="37">
        <v>0</v>
      </c>
      <c r="E18" s="37">
        <v>0</v>
      </c>
      <c r="F18" s="33" t="e">
        <f>E18/B18*100</f>
        <v>#DIV/0!</v>
      </c>
      <c r="G18" s="34" t="e">
        <f t="shared" ref="G18:G19" si="2">E18/C18*100</f>
        <v>#DIV/0!</v>
      </c>
    </row>
    <row r="19" spans="1:13" s="23" customFormat="1" ht="16.5" customHeight="1" x14ac:dyDescent="0.2">
      <c r="A19" s="25" t="s">
        <v>66</v>
      </c>
      <c r="B19" s="35">
        <f>B17-B18</f>
        <v>0.12</v>
      </c>
      <c r="C19" s="35">
        <v>0</v>
      </c>
      <c r="D19" s="35">
        <v>0</v>
      </c>
      <c r="E19" s="35">
        <f>E17-E18</f>
        <v>0.23</v>
      </c>
      <c r="F19" s="33">
        <f>E19/B19*100</f>
        <v>191.66666666666669</v>
      </c>
      <c r="G19" s="34" t="e">
        <f t="shared" si="2"/>
        <v>#DIV/0!</v>
      </c>
    </row>
    <row r="20" spans="1:13" s="26" customFormat="1" ht="18" customHeight="1" x14ac:dyDescent="0.2">
      <c r="A20" s="239" t="s">
        <v>200</v>
      </c>
      <c r="B20" s="240"/>
      <c r="C20" s="240"/>
      <c r="D20" s="240"/>
      <c r="E20" s="240"/>
      <c r="F20" s="240"/>
      <c r="G20" s="241"/>
    </row>
    <row r="21" spans="1:13" s="23" customFormat="1" ht="18" customHeight="1" x14ac:dyDescent="0.2">
      <c r="A21" s="28" t="s">
        <v>64</v>
      </c>
      <c r="B21" s="42">
        <v>0</v>
      </c>
      <c r="C21" s="42">
        <v>0</v>
      </c>
      <c r="D21" s="42">
        <v>0</v>
      </c>
      <c r="E21" s="42">
        <v>0</v>
      </c>
      <c r="F21" s="33" t="e">
        <f>E21/B21*100</f>
        <v>#DIV/0!</v>
      </c>
      <c r="G21" s="29" t="e">
        <f>E21/C21*100</f>
        <v>#DIV/0!</v>
      </c>
    </row>
    <row r="22" spans="1:13" s="23" customFormat="1" ht="17.25" customHeight="1" x14ac:dyDescent="0.2">
      <c r="A22" s="36" t="s">
        <v>65</v>
      </c>
      <c r="B22" s="37">
        <v>4617.03</v>
      </c>
      <c r="C22" s="42">
        <v>0</v>
      </c>
      <c r="D22" s="42">
        <v>0</v>
      </c>
      <c r="E22" s="37">
        <v>5512.2</v>
      </c>
      <c r="F22" s="43">
        <f>E22/B22*100</f>
        <v>119.38843802184522</v>
      </c>
      <c r="G22" s="39" t="e">
        <f t="shared" ref="G22:G23" si="3">E22/C22*100</f>
        <v>#DIV/0!</v>
      </c>
    </row>
    <row r="23" spans="1:13" s="23" customFormat="1" ht="17.25" customHeight="1" x14ac:dyDescent="0.2">
      <c r="A23" s="40" t="s">
        <v>66</v>
      </c>
      <c r="B23" s="35">
        <v>0</v>
      </c>
      <c r="C23" s="35">
        <v>0</v>
      </c>
      <c r="D23" s="35">
        <v>0</v>
      </c>
      <c r="E23" s="35">
        <v>0</v>
      </c>
      <c r="F23" s="38" t="e">
        <f>E23/B23*100</f>
        <v>#DIV/0!</v>
      </c>
      <c r="G23" s="39" t="e">
        <f t="shared" si="3"/>
        <v>#DIV/0!</v>
      </c>
    </row>
    <row r="24" spans="1:13" s="26" customFormat="1" ht="18" customHeight="1" x14ac:dyDescent="0.2">
      <c r="A24" s="236" t="s">
        <v>201</v>
      </c>
      <c r="B24" s="237"/>
      <c r="C24" s="237"/>
      <c r="D24" s="237"/>
      <c r="E24" s="237"/>
      <c r="F24" s="237"/>
      <c r="G24" s="238"/>
    </row>
    <row r="25" spans="1:13" s="23" customFormat="1" ht="17.25" customHeight="1" x14ac:dyDescent="0.2">
      <c r="A25" s="41" t="s">
        <v>64</v>
      </c>
      <c r="B25" s="42">
        <v>137374.53</v>
      </c>
      <c r="C25" s="42">
        <v>293300</v>
      </c>
      <c r="D25" s="42">
        <v>293300</v>
      </c>
      <c r="E25" s="42">
        <v>135410.87</v>
      </c>
      <c r="F25" s="43">
        <f>E25/B25*100</f>
        <v>98.570579276959123</v>
      </c>
      <c r="G25" s="44">
        <f>E25/D25*100</f>
        <v>46.168042959427211</v>
      </c>
    </row>
    <row r="26" spans="1:13" s="23" customFormat="1" ht="18" customHeight="1" x14ac:dyDescent="0.2">
      <c r="A26" s="36" t="s">
        <v>65</v>
      </c>
      <c r="B26" s="37">
        <v>111906.61</v>
      </c>
      <c r="C26" s="37">
        <v>293300</v>
      </c>
      <c r="D26" s="37">
        <v>293300</v>
      </c>
      <c r="E26" s="37">
        <v>110798.19</v>
      </c>
      <c r="F26" s="43">
        <f>E26/B26*100</f>
        <v>99.009513379057765</v>
      </c>
      <c r="G26" s="44">
        <f t="shared" ref="G26:G27" si="4">E26/D26*100</f>
        <v>37.776403000340949</v>
      </c>
    </row>
    <row r="27" spans="1:13" s="23" customFormat="1" ht="16.5" customHeight="1" x14ac:dyDescent="0.2">
      <c r="A27" s="40" t="s">
        <v>66</v>
      </c>
      <c r="B27" s="35">
        <f>B25-B26</f>
        <v>25467.919999999998</v>
      </c>
      <c r="C27" s="35">
        <v>0</v>
      </c>
      <c r="D27" s="35">
        <v>0</v>
      </c>
      <c r="E27" s="35">
        <f>E25-E26</f>
        <v>24612.679999999993</v>
      </c>
      <c r="F27" s="43">
        <f>E27/B27*100</f>
        <v>96.641893016783442</v>
      </c>
      <c r="G27" s="44" t="e">
        <f t="shared" si="4"/>
        <v>#DIV/0!</v>
      </c>
      <c r="J27" s="234"/>
      <c r="K27" s="234"/>
      <c r="L27" s="234"/>
      <c r="M27" s="234"/>
    </row>
    <row r="28" spans="1:13" s="26" customFormat="1" ht="17.25" customHeight="1" x14ac:dyDescent="0.2">
      <c r="A28" s="236" t="s">
        <v>219</v>
      </c>
      <c r="B28" s="237"/>
      <c r="C28" s="237"/>
      <c r="D28" s="237"/>
      <c r="E28" s="237"/>
      <c r="F28" s="237"/>
      <c r="G28" s="238"/>
    </row>
    <row r="29" spans="1:13" s="23" customFormat="1" ht="17.25" customHeight="1" x14ac:dyDescent="0.2">
      <c r="A29" s="28" t="s">
        <v>64</v>
      </c>
      <c r="B29" s="42">
        <v>40106.050000000003</v>
      </c>
      <c r="C29" s="42">
        <v>81092</v>
      </c>
      <c r="D29" s="42">
        <v>81092</v>
      </c>
      <c r="E29" s="42">
        <v>52935.91</v>
      </c>
      <c r="F29" s="33">
        <f>E29/B29*100</f>
        <v>131.98983694480009</v>
      </c>
      <c r="G29" s="34">
        <f>E29/D29*100</f>
        <v>65.278831450697965</v>
      </c>
    </row>
    <row r="30" spans="1:13" s="23" customFormat="1" ht="17.25" customHeight="1" x14ac:dyDescent="0.2">
      <c r="A30" s="24" t="s">
        <v>65</v>
      </c>
      <c r="B30" s="37">
        <v>47931.89</v>
      </c>
      <c r="C30" s="37">
        <v>81092</v>
      </c>
      <c r="D30" s="37">
        <v>81092</v>
      </c>
      <c r="E30" s="37">
        <v>52935.91</v>
      </c>
      <c r="F30" s="33">
        <f>E30/B30*100</f>
        <v>110.43985538646611</v>
      </c>
      <c r="G30" s="34">
        <f t="shared" ref="G30:G31" si="5">E30/D30*100</f>
        <v>65.278831450697965</v>
      </c>
    </row>
    <row r="31" spans="1:13" s="23" customFormat="1" ht="16.5" customHeight="1" x14ac:dyDescent="0.2">
      <c r="A31" s="25" t="s">
        <v>66</v>
      </c>
      <c r="B31" s="35">
        <f>SUM(B29-B30)</f>
        <v>-7825.8399999999965</v>
      </c>
      <c r="C31" s="35">
        <v>0</v>
      </c>
      <c r="D31" s="35">
        <v>0</v>
      </c>
      <c r="E31" s="35">
        <f>SUM(E29-E30)</f>
        <v>0</v>
      </c>
      <c r="F31" s="33">
        <f>E31/B31*100</f>
        <v>0</v>
      </c>
      <c r="G31" s="34" t="e">
        <f t="shared" si="5"/>
        <v>#DIV/0!</v>
      </c>
    </row>
    <row r="32" spans="1:13" s="23" customFormat="1" ht="16.5" customHeight="1" x14ac:dyDescent="0.15">
      <c r="A32" s="236" t="s">
        <v>220</v>
      </c>
      <c r="B32" s="237"/>
      <c r="C32" s="237"/>
      <c r="D32" s="237"/>
      <c r="E32" s="237"/>
      <c r="F32" s="237"/>
      <c r="G32" s="238"/>
    </row>
    <row r="33" spans="1:13" s="26" customFormat="1" ht="17.25" customHeight="1" x14ac:dyDescent="0.2">
      <c r="A33" s="28" t="s">
        <v>64</v>
      </c>
      <c r="B33" s="42">
        <v>0</v>
      </c>
      <c r="C33" s="42">
        <v>3000</v>
      </c>
      <c r="D33" s="42">
        <v>3000</v>
      </c>
      <c r="E33" s="42">
        <v>2916.9</v>
      </c>
      <c r="F33" s="33" t="e">
        <f>E33/B33*100</f>
        <v>#DIV/0!</v>
      </c>
      <c r="G33" s="34">
        <f>E33/D33*100</f>
        <v>97.23</v>
      </c>
    </row>
    <row r="34" spans="1:13" s="23" customFormat="1" ht="15.75" customHeight="1" x14ac:dyDescent="0.2">
      <c r="A34" s="24" t="s">
        <v>65</v>
      </c>
      <c r="B34" s="37">
        <v>0</v>
      </c>
      <c r="C34" s="37">
        <v>3000</v>
      </c>
      <c r="D34" s="37">
        <v>3000</v>
      </c>
      <c r="E34" s="37">
        <v>2916.9</v>
      </c>
      <c r="F34" s="33" t="e">
        <f>E34/B34*100</f>
        <v>#DIV/0!</v>
      </c>
      <c r="G34" s="34">
        <f t="shared" ref="G34:G35" si="6">E34/D34*100</f>
        <v>97.23</v>
      </c>
    </row>
    <row r="35" spans="1:13" s="23" customFormat="1" ht="17.25" customHeight="1" x14ac:dyDescent="0.2">
      <c r="A35" s="25" t="s">
        <v>66</v>
      </c>
      <c r="B35" s="35">
        <f>SUM(B33-B34)</f>
        <v>0</v>
      </c>
      <c r="C35" s="35">
        <v>0</v>
      </c>
      <c r="D35" s="35">
        <v>0</v>
      </c>
      <c r="E35" s="35">
        <f>SUM(E33-E34)</f>
        <v>0</v>
      </c>
      <c r="F35" s="33" t="e">
        <f>E35/B35*100</f>
        <v>#DIV/0!</v>
      </c>
      <c r="G35" s="34" t="e">
        <f t="shared" si="6"/>
        <v>#DIV/0!</v>
      </c>
    </row>
    <row r="36" spans="1:13" s="26" customFormat="1" ht="18" customHeight="1" x14ac:dyDescent="0.2">
      <c r="A36" s="239" t="s">
        <v>203</v>
      </c>
      <c r="B36" s="240"/>
      <c r="C36" s="240"/>
      <c r="D36" s="240"/>
      <c r="E36" s="240"/>
      <c r="F36" s="240"/>
      <c r="G36" s="241"/>
      <c r="I36" s="235"/>
      <c r="J36" s="235"/>
      <c r="K36" s="235"/>
      <c r="L36" s="235"/>
      <c r="M36" s="235"/>
    </row>
    <row r="37" spans="1:13" ht="18" customHeight="1" x14ac:dyDescent="0.2">
      <c r="A37" s="28" t="s">
        <v>64</v>
      </c>
      <c r="B37" s="42">
        <v>123.3</v>
      </c>
      <c r="C37" s="42">
        <v>200</v>
      </c>
      <c r="D37" s="42">
        <v>200</v>
      </c>
      <c r="E37" s="42">
        <v>0</v>
      </c>
      <c r="F37" s="33">
        <f>E37/B37*100</f>
        <v>0</v>
      </c>
      <c r="G37" s="34">
        <f>E37/C37*100</f>
        <v>0</v>
      </c>
    </row>
    <row r="38" spans="1:13" ht="16.5" customHeight="1" x14ac:dyDescent="0.2">
      <c r="A38" s="24" t="s">
        <v>65</v>
      </c>
      <c r="B38" s="37">
        <v>123.3</v>
      </c>
      <c r="C38" s="37">
        <v>0</v>
      </c>
      <c r="D38" s="37">
        <v>0</v>
      </c>
      <c r="E38" s="37">
        <v>0</v>
      </c>
      <c r="F38" s="33">
        <f>E38/B38*100</f>
        <v>0</v>
      </c>
      <c r="G38" s="34" t="e">
        <f t="shared" ref="G38:G39" si="7">E38/C38*100</f>
        <v>#DIV/0!</v>
      </c>
    </row>
    <row r="39" spans="1:13" ht="12.75" x14ac:dyDescent="0.2">
      <c r="A39" s="30" t="s">
        <v>66</v>
      </c>
      <c r="B39" s="52">
        <v>0</v>
      </c>
      <c r="C39" s="52">
        <v>0</v>
      </c>
      <c r="D39" s="52">
        <v>0</v>
      </c>
      <c r="E39" s="52">
        <v>0</v>
      </c>
      <c r="F39" s="33" t="e">
        <f>E39/B39*100</f>
        <v>#DIV/0!</v>
      </c>
      <c r="G39" s="34" t="e">
        <f t="shared" si="7"/>
        <v>#DIV/0!</v>
      </c>
    </row>
    <row r="40" spans="1:13" ht="15.75" x14ac:dyDescent="0.25">
      <c r="A40" s="7" t="s">
        <v>67</v>
      </c>
      <c r="B40" s="32">
        <f>SUM(B5+B9+B13+B17+B25+B29+B37)</f>
        <v>975568.34000000008</v>
      </c>
      <c r="C40" s="32">
        <f>C5+C9+C13+C29+C37+C25+C33</f>
        <v>2628100</v>
      </c>
      <c r="D40" s="32">
        <f>D5+D9+D13+D29+D37+D25+D33</f>
        <v>2635100</v>
      </c>
      <c r="E40" s="32">
        <f>SUM(E5+E9+E13+E17+E25+E29+E37+E33)</f>
        <v>1137175.1399999999</v>
      </c>
      <c r="F40" s="8">
        <f>E40/B40*100</f>
        <v>116.56540022608768</v>
      </c>
      <c r="G40" s="9">
        <f t="shared" ref="G40:G41" si="8">E40/C40*100</f>
        <v>43.269858072371669</v>
      </c>
    </row>
    <row r="41" spans="1:13" ht="15.75" x14ac:dyDescent="0.25">
      <c r="A41" s="7" t="s">
        <v>68</v>
      </c>
      <c r="B41" s="32">
        <f>SUM(B6+B10+B14+B18+B26+B30+B38+B22)</f>
        <v>1081185.24</v>
      </c>
      <c r="C41" s="32">
        <f>C6+C10+C14+C18+C22+C26+C30+C38+C34+C37</f>
        <v>2628100</v>
      </c>
      <c r="D41" s="32">
        <f>D6+D10+D14+D18+D22+D26+D30+D38+D34+D37</f>
        <v>2635100</v>
      </c>
      <c r="E41" s="32">
        <f>SUM(E6+E10+E14+E18+E26+E30+E38+E22+E34)</f>
        <v>1113074.5799999998</v>
      </c>
      <c r="F41" s="8">
        <f>E41/B41*100</f>
        <v>102.94947977647195</v>
      </c>
      <c r="G41" s="9">
        <f t="shared" si="8"/>
        <v>42.352824473954563</v>
      </c>
    </row>
    <row r="42" spans="1:13" x14ac:dyDescent="0.15">
      <c r="E42" s="56"/>
    </row>
  </sheetData>
  <mergeCells count="12">
    <mergeCell ref="A20:G20"/>
    <mergeCell ref="A1:G1"/>
    <mergeCell ref="A8:G8"/>
    <mergeCell ref="A12:G12"/>
    <mergeCell ref="A16:G16"/>
    <mergeCell ref="A4:G4"/>
    <mergeCell ref="J27:M27"/>
    <mergeCell ref="I36:M36"/>
    <mergeCell ref="A24:G24"/>
    <mergeCell ref="A28:G28"/>
    <mergeCell ref="A36:G36"/>
    <mergeCell ref="A32:G32"/>
  </mergeCells>
  <pageMargins left="0.25" right="0.25" top="0.75" bottom="0.75" header="0.3" footer="0.3"/>
  <pageSetup paperSize="9" scale="5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6290-AE10-44AB-AFFB-CF175BC2C1B9}">
  <sheetPr>
    <pageSetUpPr fitToPage="1"/>
  </sheetPr>
  <dimension ref="A1:G10"/>
  <sheetViews>
    <sheetView workbookViewId="0"/>
  </sheetViews>
  <sheetFormatPr defaultRowHeight="15" x14ac:dyDescent="0.25"/>
  <cols>
    <col min="1" max="1" width="33.42578125" customWidth="1"/>
    <col min="2" max="2" width="17.85546875" customWidth="1"/>
    <col min="3" max="4" width="19.140625" style="31" customWidth="1"/>
    <col min="5" max="5" width="24.7109375" style="31" customWidth="1"/>
    <col min="6" max="6" width="13.7109375" customWidth="1"/>
    <col min="7" max="7" width="14" customWidth="1"/>
  </cols>
  <sheetData>
    <row r="1" spans="1:7" ht="18" x14ac:dyDescent="0.25">
      <c r="A1" s="11"/>
      <c r="B1" s="11"/>
      <c r="C1" s="46"/>
      <c r="D1" s="46"/>
      <c r="E1" s="47"/>
      <c r="F1" s="12"/>
      <c r="G1" s="12"/>
    </row>
    <row r="2" spans="1:7" ht="15.75" customHeight="1" x14ac:dyDescent="0.25">
      <c r="A2" s="233" t="s">
        <v>72</v>
      </c>
      <c r="B2" s="233"/>
      <c r="C2" s="233"/>
      <c r="D2" s="233"/>
      <c r="E2" s="233"/>
      <c r="F2" s="233"/>
      <c r="G2" s="233"/>
    </row>
    <row r="3" spans="1:7" ht="18.75" thickBot="1" x14ac:dyDescent="0.3">
      <c r="A3" s="15"/>
      <c r="B3" s="15"/>
      <c r="C3" s="48"/>
      <c r="D3" s="48"/>
      <c r="E3" s="49"/>
      <c r="F3" s="16"/>
      <c r="G3" s="16"/>
    </row>
    <row r="4" spans="1:7" ht="58.5" customHeight="1" thickBot="1" x14ac:dyDescent="0.3">
      <c r="A4" s="14" t="s">
        <v>73</v>
      </c>
      <c r="B4" s="54" t="s">
        <v>175</v>
      </c>
      <c r="C4" s="58" t="s">
        <v>218</v>
      </c>
      <c r="D4" s="186" t="s">
        <v>231</v>
      </c>
      <c r="E4" s="55" t="s">
        <v>217</v>
      </c>
      <c r="F4" s="14" t="s">
        <v>234</v>
      </c>
      <c r="G4" s="14" t="s">
        <v>233</v>
      </c>
    </row>
    <row r="5" spans="1:7" x14ac:dyDescent="0.25">
      <c r="A5" s="98">
        <v>1</v>
      </c>
      <c r="B5" s="98">
        <v>2</v>
      </c>
      <c r="C5" s="99">
        <v>3</v>
      </c>
      <c r="D5" s="51">
        <v>4</v>
      </c>
      <c r="E5" s="51">
        <v>5</v>
      </c>
      <c r="F5" s="100" t="s">
        <v>255</v>
      </c>
      <c r="G5" s="100" t="s">
        <v>254</v>
      </c>
    </row>
    <row r="6" spans="1:7" ht="15.75" customHeight="1" x14ac:dyDescent="0.25">
      <c r="A6" s="13" t="s">
        <v>68</v>
      </c>
      <c r="B6" s="67">
        <v>1081185.24</v>
      </c>
      <c r="C6" s="69">
        <v>2628100</v>
      </c>
      <c r="D6" s="69">
        <v>2635100</v>
      </c>
      <c r="E6" s="67">
        <v>1113074.58</v>
      </c>
      <c r="F6" s="18">
        <f>E6/D6</f>
        <v>0.42240316496527647</v>
      </c>
      <c r="G6" s="18">
        <f>E6/B6</f>
        <v>1.0294947977647197</v>
      </c>
    </row>
    <row r="7" spans="1:7" ht="15.75" customHeight="1" x14ac:dyDescent="0.25">
      <c r="A7" s="17" t="s">
        <v>74</v>
      </c>
      <c r="B7" s="71">
        <v>1081185.24</v>
      </c>
      <c r="C7" s="70">
        <v>2628100</v>
      </c>
      <c r="D7" s="70">
        <v>2635100</v>
      </c>
      <c r="E7" s="71">
        <v>1113074.58</v>
      </c>
      <c r="F7" s="18">
        <f t="shared" ref="F7:F10" si="0">E7/D7</f>
        <v>0.42240316496527647</v>
      </c>
      <c r="G7" s="18">
        <f>E7/B7</f>
        <v>1.0294947977647197</v>
      </c>
    </row>
    <row r="8" spans="1:7" x14ac:dyDescent="0.25">
      <c r="A8" s="17" t="s">
        <v>75</v>
      </c>
      <c r="B8" s="71">
        <v>1081185.24</v>
      </c>
      <c r="C8" s="70">
        <v>2628100</v>
      </c>
      <c r="D8" s="70">
        <v>2635100</v>
      </c>
      <c r="E8" s="71">
        <v>1113074.58</v>
      </c>
      <c r="F8" s="18">
        <f t="shared" si="0"/>
        <v>0.42240316496527647</v>
      </c>
      <c r="G8" s="18">
        <f>E8/B8</f>
        <v>1.0294947977647197</v>
      </c>
    </row>
    <row r="9" spans="1:7" ht="25.5" x14ac:dyDescent="0.25">
      <c r="A9" s="17" t="s">
        <v>76</v>
      </c>
      <c r="B9" s="71">
        <v>996545.59</v>
      </c>
      <c r="C9" s="70">
        <v>2398100</v>
      </c>
      <c r="D9" s="70">
        <v>2405100</v>
      </c>
      <c r="E9" s="71">
        <v>1028464.86</v>
      </c>
      <c r="F9" s="18">
        <f t="shared" si="0"/>
        <v>0.42761833603592364</v>
      </c>
      <c r="G9" s="18">
        <f t="shared" ref="G9:G10" si="1">E9/B9</f>
        <v>1.0320299144567988</v>
      </c>
    </row>
    <row r="10" spans="1:7" ht="25.5" x14ac:dyDescent="0.25">
      <c r="A10" s="19" t="s">
        <v>77</v>
      </c>
      <c r="B10" s="71">
        <v>84639.65</v>
      </c>
      <c r="C10" s="70">
        <v>230000</v>
      </c>
      <c r="D10" s="70">
        <v>230000</v>
      </c>
      <c r="E10" s="71">
        <v>84609.72</v>
      </c>
      <c r="F10" s="18">
        <f t="shared" si="0"/>
        <v>0.36786834782608696</v>
      </c>
      <c r="G10" s="18">
        <f t="shared" si="1"/>
        <v>0.99964638322582866</v>
      </c>
    </row>
  </sheetData>
  <mergeCells count="1">
    <mergeCell ref="A2:G2"/>
  </mergeCells>
  <pageMargins left="0.7" right="0.7" top="0.75" bottom="0.75" header="0.3" footer="0.3"/>
  <pageSetup paperSize="9" scale="9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8880-9E72-4B25-8523-F73AD88250C6}">
  <dimension ref="A1:K10"/>
  <sheetViews>
    <sheetView workbookViewId="0">
      <selection activeCell="C3" sqref="C3"/>
    </sheetView>
  </sheetViews>
  <sheetFormatPr defaultRowHeight="15" x14ac:dyDescent="0.25"/>
  <cols>
    <col min="6" max="6" width="25.28515625" customWidth="1"/>
    <col min="7" max="7" width="16.140625" customWidth="1"/>
    <col min="8" max="8" width="18.5703125" customWidth="1"/>
    <col min="9" max="9" width="13.85546875" customWidth="1"/>
  </cols>
  <sheetData>
    <row r="1" spans="1:11" ht="15.75" x14ac:dyDescent="0.25">
      <c r="A1" s="101"/>
      <c r="B1" s="101"/>
      <c r="C1" s="101"/>
      <c r="D1" s="101"/>
      <c r="E1" s="101"/>
      <c r="F1" s="101"/>
      <c r="G1" s="101"/>
      <c r="H1" s="101"/>
      <c r="I1" s="114"/>
      <c r="J1" s="114"/>
      <c r="K1" s="114"/>
    </row>
    <row r="2" spans="1:11" ht="15.75" x14ac:dyDescent="0.25">
      <c r="A2" s="233" t="s">
        <v>228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1" ht="15.75" x14ac:dyDescent="0.2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x14ac:dyDescent="0.25">
      <c r="A4" s="233" t="s">
        <v>229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</row>
    <row r="5" spans="1:11" ht="15.75" thickBot="1" x14ac:dyDescent="0.3">
      <c r="A5" s="248"/>
      <c r="B5" s="248"/>
      <c r="C5" s="248"/>
      <c r="D5" s="248"/>
      <c r="E5" s="248"/>
      <c r="F5" s="248"/>
      <c r="G5" s="248"/>
      <c r="H5" s="248"/>
      <c r="I5" s="248"/>
      <c r="J5" s="248"/>
      <c r="K5" s="248"/>
    </row>
    <row r="6" spans="1:11" ht="45.75" thickBot="1" x14ac:dyDescent="0.3">
      <c r="A6" s="249" t="s">
        <v>73</v>
      </c>
      <c r="B6" s="250"/>
      <c r="C6" s="250"/>
      <c r="D6" s="250"/>
      <c r="E6" s="251"/>
      <c r="F6" s="174" t="s">
        <v>230</v>
      </c>
      <c r="G6" s="174" t="s">
        <v>218</v>
      </c>
      <c r="H6" s="174" t="s">
        <v>231</v>
      </c>
      <c r="I6" s="174" t="s">
        <v>232</v>
      </c>
      <c r="J6" s="174" t="s">
        <v>233</v>
      </c>
      <c r="K6" s="175" t="s">
        <v>234</v>
      </c>
    </row>
    <row r="7" spans="1:11" ht="15.75" thickBot="1" x14ac:dyDescent="0.3">
      <c r="A7" s="252">
        <v>1</v>
      </c>
      <c r="B7" s="253"/>
      <c r="C7" s="253"/>
      <c r="D7" s="253"/>
      <c r="E7" s="254"/>
      <c r="F7" s="176">
        <v>2</v>
      </c>
      <c r="G7" s="176">
        <v>3</v>
      </c>
      <c r="H7" s="176">
        <v>4</v>
      </c>
      <c r="I7" s="176">
        <v>5</v>
      </c>
      <c r="J7" s="176" t="s">
        <v>235</v>
      </c>
      <c r="K7" s="177" t="s">
        <v>236</v>
      </c>
    </row>
    <row r="8" spans="1:11" ht="24.75" customHeight="1" x14ac:dyDescent="0.25">
      <c r="A8" s="115">
        <v>5</v>
      </c>
      <c r="B8" s="255" t="s">
        <v>237</v>
      </c>
      <c r="C8" s="256"/>
      <c r="D8" s="256"/>
      <c r="E8" s="257"/>
      <c r="F8" s="116">
        <v>0</v>
      </c>
      <c r="G8" s="116">
        <v>0</v>
      </c>
      <c r="H8" s="116">
        <v>0</v>
      </c>
      <c r="I8" s="117">
        <v>0</v>
      </c>
      <c r="J8" s="118">
        <v>0</v>
      </c>
      <c r="K8" s="119">
        <v>0</v>
      </c>
    </row>
    <row r="9" spans="1:11" ht="35.25" customHeight="1" thickBot="1" x14ac:dyDescent="0.3">
      <c r="A9" s="120">
        <v>8</v>
      </c>
      <c r="B9" s="245" t="s">
        <v>238</v>
      </c>
      <c r="C9" s="246"/>
      <c r="D9" s="246"/>
      <c r="E9" s="247"/>
      <c r="F9" s="121">
        <v>0</v>
      </c>
      <c r="G9" s="121">
        <v>0</v>
      </c>
      <c r="H9" s="121">
        <v>0</v>
      </c>
      <c r="I9" s="122">
        <v>0</v>
      </c>
      <c r="J9" s="123">
        <v>0</v>
      </c>
      <c r="K9" s="124">
        <v>0</v>
      </c>
    </row>
    <row r="10" spans="1:11" x14ac:dyDescent="0.25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</row>
  </sheetData>
  <mergeCells count="6">
    <mergeCell ref="B9:E9"/>
    <mergeCell ref="A2:K2"/>
    <mergeCell ref="A4:K5"/>
    <mergeCell ref="A6:E6"/>
    <mergeCell ref="A7:E7"/>
    <mergeCell ref="B8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91D3C-B9AE-42DD-899C-C28CAC93BCA2}">
  <dimension ref="A1:K8"/>
  <sheetViews>
    <sheetView workbookViewId="0">
      <selection sqref="A1:K2"/>
    </sheetView>
  </sheetViews>
  <sheetFormatPr defaultRowHeight="15" x14ac:dyDescent="0.25"/>
  <cols>
    <col min="6" max="6" width="16.28515625" customWidth="1"/>
    <col min="7" max="7" width="13.5703125" customWidth="1"/>
    <col min="8" max="8" width="14.7109375" customWidth="1"/>
    <col min="9" max="9" width="14.42578125" customWidth="1"/>
  </cols>
  <sheetData>
    <row r="1" spans="1:11" x14ac:dyDescent="0.25">
      <c r="A1" s="233" t="s">
        <v>239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</row>
    <row r="2" spans="1:11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</row>
    <row r="3" spans="1:11" ht="18.75" thickBot="1" x14ac:dyDescent="0.3">
      <c r="B3" s="15"/>
      <c r="C3" s="15"/>
      <c r="D3" s="15"/>
      <c r="E3" s="15"/>
      <c r="F3" s="16"/>
      <c r="G3" s="16"/>
      <c r="H3" s="16"/>
    </row>
    <row r="4" spans="1:11" ht="60.75" thickBot="1" x14ac:dyDescent="0.3">
      <c r="A4" s="249" t="s">
        <v>73</v>
      </c>
      <c r="B4" s="250"/>
      <c r="C4" s="250"/>
      <c r="D4" s="250"/>
      <c r="E4" s="251"/>
      <c r="F4" s="174" t="s">
        <v>230</v>
      </c>
      <c r="G4" s="174" t="s">
        <v>218</v>
      </c>
      <c r="H4" s="174" t="s">
        <v>231</v>
      </c>
      <c r="I4" s="174" t="s">
        <v>232</v>
      </c>
      <c r="J4" s="174" t="s">
        <v>233</v>
      </c>
      <c r="K4" s="175" t="s">
        <v>234</v>
      </c>
    </row>
    <row r="5" spans="1:11" ht="15.75" thickBot="1" x14ac:dyDescent="0.3">
      <c r="A5" s="252">
        <v>1</v>
      </c>
      <c r="B5" s="253"/>
      <c r="C5" s="253"/>
      <c r="D5" s="253"/>
      <c r="E5" s="254"/>
      <c r="F5" s="176">
        <v>2</v>
      </c>
      <c r="G5" s="176">
        <v>3</v>
      </c>
      <c r="H5" s="176">
        <v>4</v>
      </c>
      <c r="I5" s="176">
        <v>5</v>
      </c>
      <c r="J5" s="176" t="s">
        <v>235</v>
      </c>
      <c r="K5" s="177" t="s">
        <v>236</v>
      </c>
    </row>
    <row r="6" spans="1:11" x14ac:dyDescent="0.25">
      <c r="A6" s="184"/>
      <c r="B6" s="258" t="s">
        <v>240</v>
      </c>
      <c r="C6" s="259"/>
      <c r="D6" s="259"/>
      <c r="E6" s="260"/>
      <c r="F6" s="178">
        <v>0</v>
      </c>
      <c r="G6" s="178">
        <v>0</v>
      </c>
      <c r="H6" s="178">
        <v>0</v>
      </c>
      <c r="I6" s="178">
        <v>0</v>
      </c>
      <c r="J6" s="179">
        <v>0</v>
      </c>
      <c r="K6" s="180">
        <v>0</v>
      </c>
    </row>
    <row r="7" spans="1:11" ht="15.75" thickBot="1" x14ac:dyDescent="0.3">
      <c r="A7" s="185"/>
      <c r="B7" s="261" t="s">
        <v>241</v>
      </c>
      <c r="C7" s="262"/>
      <c r="D7" s="262"/>
      <c r="E7" s="263"/>
      <c r="F7" s="181">
        <v>0</v>
      </c>
      <c r="G7" s="181">
        <v>0</v>
      </c>
      <c r="H7" s="181">
        <v>0</v>
      </c>
      <c r="I7" s="181">
        <v>0</v>
      </c>
      <c r="J7" s="182">
        <v>0</v>
      </c>
      <c r="K7" s="183">
        <v>0</v>
      </c>
    </row>
    <row r="8" spans="1:11" x14ac:dyDescent="0.25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</row>
  </sheetData>
  <mergeCells count="5">
    <mergeCell ref="A1:K2"/>
    <mergeCell ref="A4:E4"/>
    <mergeCell ref="A5:E5"/>
    <mergeCell ref="B6:E6"/>
    <mergeCell ref="B7: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A3B5-5854-41EB-97CF-2C5561502A4D}">
  <dimension ref="A1:F371"/>
  <sheetViews>
    <sheetView workbookViewId="0">
      <selection activeCell="D154" sqref="D154"/>
    </sheetView>
  </sheetViews>
  <sheetFormatPr defaultRowHeight="11.25" x14ac:dyDescent="0.15"/>
  <cols>
    <col min="1" max="1" width="69.140625" style="82" customWidth="1"/>
    <col min="2" max="3" width="27.140625" style="171" customWidth="1"/>
    <col min="4" max="4" width="24.85546875" style="171" customWidth="1"/>
    <col min="5" max="5" width="13.42578125" style="63" customWidth="1"/>
    <col min="6" max="16384" width="9.140625" style="63"/>
  </cols>
  <sheetData>
    <row r="1" spans="1:6" ht="15" x14ac:dyDescent="0.2">
      <c r="A1" s="84" t="s">
        <v>61</v>
      </c>
      <c r="B1" s="85"/>
      <c r="C1" s="85"/>
      <c r="D1" s="85"/>
      <c r="E1" s="86"/>
    </row>
    <row r="2" spans="1:6" ht="12" thickBot="1" x14ac:dyDescent="0.2">
      <c r="A2" s="87" t="s">
        <v>215</v>
      </c>
      <c r="B2" s="88"/>
      <c r="C2" s="88"/>
      <c r="D2" s="88"/>
      <c r="E2" s="89"/>
    </row>
    <row r="3" spans="1:6" ht="51.75" thickBot="1" x14ac:dyDescent="0.2">
      <c r="A3" s="64" t="s">
        <v>174</v>
      </c>
      <c r="B3" s="68" t="s">
        <v>216</v>
      </c>
      <c r="C3" s="166" t="s">
        <v>231</v>
      </c>
      <c r="D3" s="68" t="s">
        <v>217</v>
      </c>
      <c r="E3" s="66" t="s">
        <v>252</v>
      </c>
    </row>
    <row r="4" spans="1:6" ht="12" thickBot="1" x14ac:dyDescent="0.2">
      <c r="A4" s="91">
        <v>1</v>
      </c>
      <c r="B4" s="167">
        <v>2</v>
      </c>
      <c r="C4" s="167">
        <v>3</v>
      </c>
      <c r="D4" s="168">
        <v>4</v>
      </c>
      <c r="E4" s="90" t="s">
        <v>253</v>
      </c>
    </row>
    <row r="5" spans="1:6" ht="12.75" x14ac:dyDescent="0.2">
      <c r="A5" s="158" t="s">
        <v>86</v>
      </c>
      <c r="B5" s="159">
        <f>SUM(B7+B72+B95+B123+B156+B184+B236+B261+B293+B301+B330+B336+B347+B358)</f>
        <v>2628100</v>
      </c>
      <c r="C5" s="159">
        <v>2635100</v>
      </c>
      <c r="D5" s="159">
        <v>1113074.58</v>
      </c>
      <c r="E5" s="159">
        <v>42.24</v>
      </c>
    </row>
    <row r="6" spans="1:6" ht="15" x14ac:dyDescent="0.25">
      <c r="A6" s="160" t="s">
        <v>87</v>
      </c>
      <c r="B6" s="169">
        <v>96000</v>
      </c>
      <c r="C6" s="165">
        <v>96000</v>
      </c>
      <c r="D6" s="169">
        <v>66459.570000000007</v>
      </c>
      <c r="E6" s="160">
        <v>69.23</v>
      </c>
    </row>
    <row r="7" spans="1:6" ht="15" x14ac:dyDescent="0.25">
      <c r="A7" s="160" t="s">
        <v>204</v>
      </c>
      <c r="B7" s="170">
        <v>96000</v>
      </c>
      <c r="C7" s="165">
        <v>96000</v>
      </c>
      <c r="D7" s="170">
        <v>66459.570000000007</v>
      </c>
      <c r="E7" s="160">
        <v>69.23</v>
      </c>
    </row>
    <row r="8" spans="1:6" ht="12.75" x14ac:dyDescent="0.2">
      <c r="A8" s="83" t="s">
        <v>18</v>
      </c>
      <c r="B8" s="93">
        <v>94900</v>
      </c>
      <c r="C8" s="92">
        <v>94900</v>
      </c>
      <c r="D8" s="93">
        <v>66459.570000000007</v>
      </c>
      <c r="E8" s="154">
        <v>70.03</v>
      </c>
    </row>
    <row r="9" spans="1:6" ht="12.75" x14ac:dyDescent="0.2">
      <c r="A9" s="65" t="s">
        <v>19</v>
      </c>
      <c r="B9" s="93">
        <v>4600</v>
      </c>
      <c r="C9" s="93">
        <v>4600</v>
      </c>
      <c r="D9" s="93">
        <v>2914.82</v>
      </c>
      <c r="E9" s="154">
        <v>63.37</v>
      </c>
      <c r="F9" s="155"/>
    </row>
    <row r="10" spans="1:6" ht="12.75" x14ac:dyDescent="0.2">
      <c r="A10" s="65" t="s">
        <v>20</v>
      </c>
      <c r="B10" s="93">
        <v>4100</v>
      </c>
      <c r="C10" s="93">
        <v>4100</v>
      </c>
      <c r="D10" s="93">
        <v>2789.82</v>
      </c>
      <c r="E10" s="154">
        <v>68.040000000000006</v>
      </c>
      <c r="F10" s="155"/>
    </row>
    <row r="11" spans="1:6" ht="12.75" x14ac:dyDescent="0.2">
      <c r="A11" s="65" t="s">
        <v>88</v>
      </c>
      <c r="B11" s="93">
        <v>2500</v>
      </c>
      <c r="C11" s="93">
        <v>2500</v>
      </c>
      <c r="D11" s="93">
        <v>1652.79</v>
      </c>
      <c r="E11" s="154">
        <v>66.11</v>
      </c>
      <c r="F11" s="155"/>
    </row>
    <row r="12" spans="1:6" ht="12.75" x14ac:dyDescent="0.2">
      <c r="A12" s="65" t="s">
        <v>135</v>
      </c>
      <c r="B12" s="93">
        <v>0</v>
      </c>
      <c r="C12" s="93">
        <v>0</v>
      </c>
      <c r="D12" s="93">
        <v>139.05000000000001</v>
      </c>
      <c r="E12" s="92">
        <f t="shared" ref="E12:E69" si="0">+IFERROR(D12/C12,)</f>
        <v>0</v>
      </c>
    </row>
    <row r="13" spans="1:6" ht="12.75" x14ac:dyDescent="0.2">
      <c r="A13" s="65" t="s">
        <v>89</v>
      </c>
      <c r="B13" s="93">
        <v>700</v>
      </c>
      <c r="C13" s="93">
        <v>700</v>
      </c>
      <c r="D13" s="93">
        <v>397.86</v>
      </c>
      <c r="E13" s="92">
        <v>56.84</v>
      </c>
    </row>
    <row r="14" spans="1:6" ht="12.75" x14ac:dyDescent="0.2">
      <c r="A14" s="65" t="s">
        <v>90</v>
      </c>
      <c r="B14" s="93">
        <v>900</v>
      </c>
      <c r="C14" s="93">
        <v>900</v>
      </c>
      <c r="D14" s="93">
        <v>600.12</v>
      </c>
      <c r="E14" s="92">
        <v>66.680000000000007</v>
      </c>
    </row>
    <row r="15" spans="1:6" ht="12.75" x14ac:dyDescent="0.2">
      <c r="A15" s="65" t="s">
        <v>22</v>
      </c>
      <c r="B15" s="93">
        <v>500</v>
      </c>
      <c r="C15" s="93">
        <v>500</v>
      </c>
      <c r="D15" s="93">
        <v>125</v>
      </c>
      <c r="E15" s="92">
        <v>25</v>
      </c>
    </row>
    <row r="16" spans="1:6" ht="12.75" x14ac:dyDescent="0.2">
      <c r="A16" s="65" t="s">
        <v>91</v>
      </c>
      <c r="B16" s="93">
        <v>500</v>
      </c>
      <c r="C16" s="93">
        <v>500</v>
      </c>
      <c r="D16" s="93">
        <v>125</v>
      </c>
      <c r="E16" s="92">
        <v>25</v>
      </c>
    </row>
    <row r="17" spans="1:5" ht="12.75" x14ac:dyDescent="0.2">
      <c r="A17" s="65" t="s">
        <v>23</v>
      </c>
      <c r="B17" s="93">
        <v>10450</v>
      </c>
      <c r="C17" s="93">
        <v>10450</v>
      </c>
      <c r="D17" s="93">
        <v>6414.64</v>
      </c>
      <c r="E17" s="154">
        <v>61.38</v>
      </c>
    </row>
    <row r="18" spans="1:5" ht="12.75" x14ac:dyDescent="0.2">
      <c r="A18" s="65" t="s">
        <v>24</v>
      </c>
      <c r="B18" s="93">
        <v>8450</v>
      </c>
      <c r="C18" s="93">
        <v>8450</v>
      </c>
      <c r="D18" s="93">
        <v>5082.57</v>
      </c>
      <c r="E18" s="92">
        <v>60.15</v>
      </c>
    </row>
    <row r="19" spans="1:5" ht="12.75" x14ac:dyDescent="0.2">
      <c r="A19" s="65" t="s">
        <v>92</v>
      </c>
      <c r="B19" s="93">
        <v>2500</v>
      </c>
      <c r="C19" s="93">
        <v>2500</v>
      </c>
      <c r="D19" s="93">
        <v>3554.1</v>
      </c>
      <c r="E19" s="92">
        <v>142.16</v>
      </c>
    </row>
    <row r="20" spans="1:5" ht="12.75" x14ac:dyDescent="0.2">
      <c r="A20" s="65" t="s">
        <v>93</v>
      </c>
      <c r="B20" s="93">
        <v>300</v>
      </c>
      <c r="C20" s="93">
        <v>300</v>
      </c>
      <c r="D20" s="93">
        <v>282.5</v>
      </c>
      <c r="E20" s="92">
        <v>94.17</v>
      </c>
    </row>
    <row r="21" spans="1:5" ht="12.75" x14ac:dyDescent="0.2">
      <c r="A21" s="65" t="s">
        <v>94</v>
      </c>
      <c r="B21" s="93">
        <v>2700</v>
      </c>
      <c r="C21" s="93">
        <v>2700</v>
      </c>
      <c r="D21" s="93">
        <v>579.94000000000005</v>
      </c>
      <c r="E21" s="92">
        <v>21.48</v>
      </c>
    </row>
    <row r="22" spans="1:5" ht="12.75" x14ac:dyDescent="0.2">
      <c r="A22" s="65" t="s">
        <v>95</v>
      </c>
      <c r="B22" s="93">
        <v>2600</v>
      </c>
      <c r="C22" s="93">
        <v>2600</v>
      </c>
      <c r="D22" s="93">
        <v>357.75</v>
      </c>
      <c r="E22" s="92">
        <v>13.76</v>
      </c>
    </row>
    <row r="23" spans="1:5" ht="12.75" x14ac:dyDescent="0.2">
      <c r="A23" s="65" t="s">
        <v>138</v>
      </c>
      <c r="B23" s="93">
        <v>350</v>
      </c>
      <c r="C23" s="93">
        <v>350</v>
      </c>
      <c r="D23" s="93">
        <v>308.27999999999997</v>
      </c>
      <c r="E23" s="92">
        <v>88.08</v>
      </c>
    </row>
    <row r="24" spans="1:5" ht="12.75" x14ac:dyDescent="0.2">
      <c r="A24" s="65" t="s">
        <v>27</v>
      </c>
      <c r="B24" s="93">
        <v>1000</v>
      </c>
      <c r="C24" s="93">
        <v>1000</v>
      </c>
      <c r="D24" s="93">
        <v>1167.72</v>
      </c>
      <c r="E24" s="92">
        <v>116.77</v>
      </c>
    </row>
    <row r="25" spans="1:5" ht="14.25" customHeight="1" x14ac:dyDescent="0.2">
      <c r="A25" s="65" t="s">
        <v>96</v>
      </c>
      <c r="B25" s="93">
        <v>1000</v>
      </c>
      <c r="C25" s="93">
        <v>1000</v>
      </c>
      <c r="D25" s="93">
        <v>1167.72</v>
      </c>
      <c r="E25" s="92">
        <v>116.77</v>
      </c>
    </row>
    <row r="26" spans="1:5" ht="12.75" x14ac:dyDescent="0.2">
      <c r="A26" s="65" t="s">
        <v>28</v>
      </c>
      <c r="B26" s="93">
        <v>0</v>
      </c>
      <c r="C26" s="93">
        <v>0</v>
      </c>
      <c r="D26" s="93">
        <v>164.35</v>
      </c>
      <c r="E26" s="92">
        <f t="shared" si="0"/>
        <v>0</v>
      </c>
    </row>
    <row r="27" spans="1:5" ht="12.75" x14ac:dyDescent="0.2">
      <c r="A27" s="65" t="s">
        <v>97</v>
      </c>
      <c r="B27" s="93">
        <v>0</v>
      </c>
      <c r="C27" s="93">
        <v>0</v>
      </c>
      <c r="D27" s="93">
        <v>164.35</v>
      </c>
      <c r="E27" s="92">
        <f t="shared" si="0"/>
        <v>0</v>
      </c>
    </row>
    <row r="28" spans="1:5" ht="12.75" x14ac:dyDescent="0.2">
      <c r="A28" s="65" t="s">
        <v>29</v>
      </c>
      <c r="B28" s="93">
        <v>1000</v>
      </c>
      <c r="C28" s="93">
        <v>1000</v>
      </c>
      <c r="D28" s="93">
        <v>0</v>
      </c>
      <c r="E28" s="92">
        <v>48.64</v>
      </c>
    </row>
    <row r="29" spans="1:5" ht="12.75" x14ac:dyDescent="0.2">
      <c r="A29" s="65" t="s">
        <v>98</v>
      </c>
      <c r="B29" s="93">
        <v>1000</v>
      </c>
      <c r="C29" s="93">
        <v>1000</v>
      </c>
      <c r="D29" s="93">
        <v>0</v>
      </c>
      <c r="E29" s="92">
        <v>48.64</v>
      </c>
    </row>
    <row r="30" spans="1:5" ht="12.75" x14ac:dyDescent="0.2">
      <c r="A30" s="65" t="s">
        <v>30</v>
      </c>
      <c r="B30" s="93">
        <v>75300</v>
      </c>
      <c r="C30" s="93">
        <v>75300</v>
      </c>
      <c r="D30" s="93">
        <v>53498.39</v>
      </c>
      <c r="E30" s="154">
        <v>71.05</v>
      </c>
    </row>
    <row r="31" spans="1:5" ht="12.75" x14ac:dyDescent="0.2">
      <c r="A31" s="65" t="s">
        <v>31</v>
      </c>
      <c r="B31" s="93">
        <v>5200</v>
      </c>
      <c r="C31" s="93">
        <v>5200</v>
      </c>
      <c r="D31" s="93">
        <v>2582.4499999999998</v>
      </c>
      <c r="E31" s="154">
        <v>49.66</v>
      </c>
    </row>
    <row r="32" spans="1:5" ht="12.75" x14ac:dyDescent="0.2">
      <c r="A32" s="65" t="s">
        <v>99</v>
      </c>
      <c r="B32" s="93">
        <v>4800</v>
      </c>
      <c r="C32" s="93">
        <v>4800</v>
      </c>
      <c r="D32" s="93">
        <v>2334.4899999999998</v>
      </c>
      <c r="E32" s="154">
        <v>48.64</v>
      </c>
    </row>
    <row r="33" spans="1:5" ht="12.75" x14ac:dyDescent="0.2">
      <c r="A33" s="65" t="s">
        <v>100</v>
      </c>
      <c r="B33" s="93">
        <v>400</v>
      </c>
      <c r="C33" s="93">
        <v>400</v>
      </c>
      <c r="D33" s="93">
        <v>247.96</v>
      </c>
      <c r="E33" s="92">
        <v>61.99</v>
      </c>
    </row>
    <row r="34" spans="1:5" ht="12.75" x14ac:dyDescent="0.2">
      <c r="A34" s="65" t="s">
        <v>32</v>
      </c>
      <c r="B34" s="93">
        <v>26000</v>
      </c>
      <c r="C34" s="93">
        <v>26000</v>
      </c>
      <c r="D34" s="93">
        <v>29466.59</v>
      </c>
      <c r="E34" s="92">
        <v>0</v>
      </c>
    </row>
    <row r="35" spans="1:5" ht="12.75" x14ac:dyDescent="0.2">
      <c r="A35" s="65" t="s">
        <v>140</v>
      </c>
      <c r="B35" s="93">
        <v>0</v>
      </c>
      <c r="C35" s="93">
        <v>0</v>
      </c>
      <c r="D35" s="93">
        <v>3400</v>
      </c>
      <c r="E35" s="92">
        <v>100</v>
      </c>
    </row>
    <row r="36" spans="1:5" ht="12.75" x14ac:dyDescent="0.2">
      <c r="A36" s="65" t="s">
        <v>101</v>
      </c>
      <c r="B36" s="93">
        <v>26000</v>
      </c>
      <c r="C36" s="93">
        <v>26000</v>
      </c>
      <c r="D36" s="93">
        <v>26066.59</v>
      </c>
      <c r="E36" s="92">
        <v>26</v>
      </c>
    </row>
    <row r="37" spans="1:5" ht="12.75" x14ac:dyDescent="0.2">
      <c r="A37" s="65" t="s">
        <v>33</v>
      </c>
      <c r="B37" s="93">
        <v>18100</v>
      </c>
      <c r="C37" s="93">
        <v>18100</v>
      </c>
      <c r="D37" s="93">
        <v>11337.35</v>
      </c>
      <c r="E37" s="92">
        <v>62.63</v>
      </c>
    </row>
    <row r="38" spans="1:5" ht="12.75" x14ac:dyDescent="0.2">
      <c r="A38" s="65" t="s">
        <v>102</v>
      </c>
      <c r="B38" s="93">
        <v>3800</v>
      </c>
      <c r="C38" s="93">
        <v>3800</v>
      </c>
      <c r="D38" s="93">
        <v>2379.8000000000002</v>
      </c>
      <c r="E38" s="92">
        <v>62.63</v>
      </c>
    </row>
    <row r="39" spans="1:5" ht="12.75" x14ac:dyDescent="0.2">
      <c r="A39" s="65" t="s">
        <v>103</v>
      </c>
      <c r="B39" s="93">
        <v>5600</v>
      </c>
      <c r="C39" s="93">
        <v>5600</v>
      </c>
      <c r="D39" s="93">
        <v>2420.04</v>
      </c>
      <c r="E39" s="92">
        <v>43.22</v>
      </c>
    </row>
    <row r="40" spans="1:5" ht="12.75" x14ac:dyDescent="0.2">
      <c r="A40" s="65" t="s">
        <v>104</v>
      </c>
      <c r="B40" s="93">
        <v>8700</v>
      </c>
      <c r="C40" s="93">
        <v>8700</v>
      </c>
      <c r="D40" s="93">
        <v>6537.51</v>
      </c>
      <c r="E40" s="92">
        <v>75.14</v>
      </c>
    </row>
    <row r="41" spans="1:5" ht="12.75" x14ac:dyDescent="0.2">
      <c r="A41" s="65" t="s">
        <v>205</v>
      </c>
      <c r="B41" s="93">
        <v>500</v>
      </c>
      <c r="C41" s="93">
        <v>500</v>
      </c>
      <c r="D41" s="93">
        <v>0</v>
      </c>
      <c r="E41" s="92">
        <v>0</v>
      </c>
    </row>
    <row r="42" spans="1:5" ht="12.75" x14ac:dyDescent="0.2">
      <c r="A42" s="65" t="s">
        <v>206</v>
      </c>
      <c r="B42" s="93">
        <v>500</v>
      </c>
      <c r="C42" s="93">
        <v>500</v>
      </c>
      <c r="D42" s="93">
        <v>0</v>
      </c>
      <c r="E42" s="92">
        <v>0</v>
      </c>
    </row>
    <row r="43" spans="1:5" ht="12.75" x14ac:dyDescent="0.2">
      <c r="A43" s="65" t="s">
        <v>34</v>
      </c>
      <c r="B43" s="93">
        <v>3600</v>
      </c>
      <c r="C43" s="93">
        <v>3600</v>
      </c>
      <c r="D43" s="93">
        <v>151.30000000000001</v>
      </c>
      <c r="E43" s="92">
        <v>4.2</v>
      </c>
    </row>
    <row r="44" spans="1:5" ht="12.75" x14ac:dyDescent="0.2">
      <c r="A44" s="65" t="s">
        <v>105</v>
      </c>
      <c r="B44" s="93">
        <v>3600</v>
      </c>
      <c r="C44" s="93">
        <v>3600</v>
      </c>
      <c r="D44" s="93">
        <v>151.30000000000001</v>
      </c>
      <c r="E44" s="92">
        <v>4.2</v>
      </c>
    </row>
    <row r="45" spans="1:5" ht="12.75" x14ac:dyDescent="0.2">
      <c r="A45" s="65" t="s">
        <v>35</v>
      </c>
      <c r="B45" s="93">
        <v>300</v>
      </c>
      <c r="C45" s="93">
        <v>300</v>
      </c>
      <c r="D45" s="93">
        <v>714.44</v>
      </c>
      <c r="E45" s="92">
        <v>238.15</v>
      </c>
    </row>
    <row r="46" spans="1:5" ht="12.75" x14ac:dyDescent="0.2">
      <c r="A46" s="65" t="s">
        <v>106</v>
      </c>
      <c r="B46" s="93">
        <v>0</v>
      </c>
      <c r="C46" s="93">
        <v>0</v>
      </c>
      <c r="D46" s="93">
        <v>264.93</v>
      </c>
      <c r="E46" s="92">
        <v>0</v>
      </c>
    </row>
    <row r="47" spans="1:5" ht="12.75" x14ac:dyDescent="0.2">
      <c r="A47" s="65" t="s">
        <v>161</v>
      </c>
      <c r="B47" s="93">
        <v>0</v>
      </c>
      <c r="C47" s="93">
        <v>0</v>
      </c>
      <c r="D47" s="93">
        <v>104.51</v>
      </c>
      <c r="E47" s="92">
        <v>0</v>
      </c>
    </row>
    <row r="48" spans="1:5" ht="12.75" x14ac:dyDescent="0.2">
      <c r="A48" s="65" t="s">
        <v>107</v>
      </c>
      <c r="B48" s="93">
        <v>0</v>
      </c>
      <c r="C48" s="93">
        <v>0</v>
      </c>
      <c r="D48" s="93">
        <v>250</v>
      </c>
      <c r="E48" s="92">
        <v>0</v>
      </c>
    </row>
    <row r="49" spans="1:5" ht="12.75" x14ac:dyDescent="0.2">
      <c r="A49" s="65" t="s">
        <v>108</v>
      </c>
      <c r="B49" s="93">
        <v>300</v>
      </c>
      <c r="C49" s="93">
        <v>300</v>
      </c>
      <c r="D49" s="93">
        <v>95</v>
      </c>
      <c r="E49" s="92">
        <v>31.67</v>
      </c>
    </row>
    <row r="50" spans="1:5" ht="12.75" x14ac:dyDescent="0.2">
      <c r="A50" s="65" t="s">
        <v>36</v>
      </c>
      <c r="B50" s="93">
        <v>3500</v>
      </c>
      <c r="C50" s="93">
        <v>3500</v>
      </c>
      <c r="D50" s="93">
        <v>2941.44</v>
      </c>
      <c r="E50" s="92">
        <v>84.04</v>
      </c>
    </row>
    <row r="51" spans="1:5" ht="12.75" x14ac:dyDescent="0.2">
      <c r="A51" s="65" t="s">
        <v>109</v>
      </c>
      <c r="B51" s="93">
        <v>3500</v>
      </c>
      <c r="C51" s="93">
        <v>3500</v>
      </c>
      <c r="D51" s="93">
        <v>2812.02</v>
      </c>
      <c r="E51" s="92">
        <v>80.34</v>
      </c>
    </row>
    <row r="52" spans="1:5" ht="12.75" x14ac:dyDescent="0.2">
      <c r="A52" s="65" t="s">
        <v>110</v>
      </c>
      <c r="B52" s="93">
        <v>0</v>
      </c>
      <c r="C52" s="93">
        <v>0</v>
      </c>
      <c r="D52" s="93">
        <v>129.41999999999999</v>
      </c>
      <c r="E52" s="92">
        <f t="shared" si="0"/>
        <v>0</v>
      </c>
    </row>
    <row r="53" spans="1:5" ht="12.75" x14ac:dyDescent="0.2">
      <c r="A53" s="65" t="s">
        <v>37</v>
      </c>
      <c r="B53" s="93">
        <v>18100</v>
      </c>
      <c r="C53" s="93">
        <v>18100</v>
      </c>
      <c r="D53" s="93">
        <v>6304.82</v>
      </c>
      <c r="E53" s="92">
        <v>34.83</v>
      </c>
    </row>
    <row r="54" spans="1:5" ht="12.75" x14ac:dyDescent="0.2">
      <c r="A54" s="65" t="s">
        <v>152</v>
      </c>
      <c r="B54" s="93">
        <v>0</v>
      </c>
      <c r="C54" s="93">
        <v>0</v>
      </c>
      <c r="D54" s="93">
        <v>195</v>
      </c>
      <c r="E54" s="92">
        <v>0</v>
      </c>
    </row>
    <row r="55" spans="1:5" ht="12.75" x14ac:dyDescent="0.2">
      <c r="A55" s="65" t="s">
        <v>111</v>
      </c>
      <c r="B55" s="93">
        <v>18100</v>
      </c>
      <c r="C55" s="93">
        <v>18100</v>
      </c>
      <c r="D55" s="93">
        <v>6109.82</v>
      </c>
      <c r="E55" s="92">
        <v>33.76</v>
      </c>
    </row>
    <row r="56" spans="1:5" ht="12.75" x14ac:dyDescent="0.2">
      <c r="A56" s="65" t="s">
        <v>38</v>
      </c>
      <c r="B56" s="93">
        <v>4550</v>
      </c>
      <c r="C56" s="93">
        <v>4550</v>
      </c>
      <c r="D56" s="93">
        <v>3631.72</v>
      </c>
      <c r="E56" s="92">
        <v>79.819999999999993</v>
      </c>
    </row>
    <row r="57" spans="1:5" ht="12.75" x14ac:dyDescent="0.2">
      <c r="A57" s="65" t="s">
        <v>39</v>
      </c>
      <c r="B57" s="93">
        <v>2650</v>
      </c>
      <c r="C57" s="93">
        <v>2650</v>
      </c>
      <c r="D57" s="93">
        <v>2636.65</v>
      </c>
      <c r="E57" s="92">
        <v>99.5</v>
      </c>
    </row>
    <row r="58" spans="1:5" ht="12.75" x14ac:dyDescent="0.2">
      <c r="A58" s="65" t="s">
        <v>112</v>
      </c>
      <c r="B58" s="93">
        <v>2650</v>
      </c>
      <c r="C58" s="93">
        <v>2650</v>
      </c>
      <c r="D58" s="93">
        <v>2636.65</v>
      </c>
      <c r="E58" s="92">
        <v>99.5</v>
      </c>
    </row>
    <row r="59" spans="1:5" ht="12.75" x14ac:dyDescent="0.2">
      <c r="A59" s="65" t="s">
        <v>71</v>
      </c>
      <c r="B59" s="93">
        <v>800</v>
      </c>
      <c r="C59" s="93">
        <v>800</v>
      </c>
      <c r="D59" s="93">
        <v>698.43</v>
      </c>
      <c r="E59" s="92">
        <v>87.3</v>
      </c>
    </row>
    <row r="60" spans="1:5" ht="12.75" x14ac:dyDescent="0.2">
      <c r="A60" s="65" t="s">
        <v>113</v>
      </c>
      <c r="B60" s="93">
        <v>800</v>
      </c>
      <c r="C60" s="93">
        <v>800</v>
      </c>
      <c r="D60" s="93">
        <v>698.43</v>
      </c>
      <c r="E60" s="92">
        <v>87.3</v>
      </c>
    </row>
    <row r="61" spans="1:5" ht="12.75" x14ac:dyDescent="0.2">
      <c r="A61" s="65" t="s">
        <v>114</v>
      </c>
      <c r="B61" s="93">
        <v>100</v>
      </c>
      <c r="C61" s="93">
        <v>100</v>
      </c>
      <c r="D61" s="93">
        <v>140</v>
      </c>
      <c r="E61" s="92">
        <v>140</v>
      </c>
    </row>
    <row r="62" spans="1:5" ht="12.75" x14ac:dyDescent="0.2">
      <c r="A62" s="65" t="s">
        <v>115</v>
      </c>
      <c r="B62" s="93">
        <v>100</v>
      </c>
      <c r="C62" s="93">
        <v>100</v>
      </c>
      <c r="D62" s="93">
        <v>140</v>
      </c>
      <c r="E62" s="92">
        <v>140</v>
      </c>
    </row>
    <row r="63" spans="1:5" ht="12.75" x14ac:dyDescent="0.2">
      <c r="A63" s="65" t="s">
        <v>40</v>
      </c>
      <c r="B63" s="93">
        <v>200</v>
      </c>
      <c r="C63" s="93">
        <v>200</v>
      </c>
      <c r="D63" s="93">
        <v>156.63999999999999</v>
      </c>
      <c r="E63" s="92">
        <v>78.319999999999993</v>
      </c>
    </row>
    <row r="64" spans="1:5" ht="12.75" x14ac:dyDescent="0.2">
      <c r="A64" s="65" t="s">
        <v>116</v>
      </c>
      <c r="B64" s="93">
        <v>200</v>
      </c>
      <c r="C64" s="93">
        <v>200</v>
      </c>
      <c r="D64" s="93">
        <v>156.63999999999999</v>
      </c>
      <c r="E64" s="92">
        <v>78.319999999999993</v>
      </c>
    </row>
    <row r="65" spans="1:5" ht="12.75" x14ac:dyDescent="0.2">
      <c r="A65" s="65" t="s">
        <v>41</v>
      </c>
      <c r="B65" s="93">
        <v>800</v>
      </c>
      <c r="C65" s="93">
        <v>800</v>
      </c>
      <c r="D65" s="93">
        <v>0</v>
      </c>
      <c r="E65" s="92">
        <f t="shared" si="0"/>
        <v>0</v>
      </c>
    </row>
    <row r="66" spans="1:5" ht="12.75" x14ac:dyDescent="0.2">
      <c r="A66" s="65" t="s">
        <v>117</v>
      </c>
      <c r="B66" s="93">
        <v>800</v>
      </c>
      <c r="C66" s="93">
        <v>800</v>
      </c>
      <c r="D66" s="93">
        <v>0</v>
      </c>
      <c r="E66" s="92">
        <f t="shared" si="0"/>
        <v>0</v>
      </c>
    </row>
    <row r="67" spans="1:5" ht="12.75" x14ac:dyDescent="0.2">
      <c r="A67" s="65" t="s">
        <v>42</v>
      </c>
      <c r="B67" s="93">
        <v>1100</v>
      </c>
      <c r="C67" s="93">
        <v>1100</v>
      </c>
      <c r="D67" s="93">
        <v>0</v>
      </c>
      <c r="E67" s="92">
        <f t="shared" si="0"/>
        <v>0</v>
      </c>
    </row>
    <row r="68" spans="1:5" ht="12.75" x14ac:dyDescent="0.2">
      <c r="A68" s="65" t="s">
        <v>43</v>
      </c>
      <c r="B68" s="93">
        <v>1100</v>
      </c>
      <c r="C68" s="93">
        <v>1100</v>
      </c>
      <c r="D68" s="93">
        <v>0</v>
      </c>
      <c r="E68" s="92">
        <f t="shared" si="0"/>
        <v>0</v>
      </c>
    </row>
    <row r="69" spans="1:5" ht="12.75" x14ac:dyDescent="0.2">
      <c r="A69" s="95" t="s">
        <v>44</v>
      </c>
      <c r="B69" s="94">
        <v>1100</v>
      </c>
      <c r="C69" s="94">
        <v>1100</v>
      </c>
      <c r="D69" s="93">
        <v>0</v>
      </c>
      <c r="E69" s="92">
        <f t="shared" si="0"/>
        <v>0</v>
      </c>
    </row>
    <row r="70" spans="1:5" ht="12.75" x14ac:dyDescent="0.2">
      <c r="A70" s="162" t="s">
        <v>118</v>
      </c>
      <c r="B70" s="163">
        <v>1100</v>
      </c>
      <c r="C70" s="163">
        <v>1100</v>
      </c>
      <c r="D70" s="94">
        <v>0</v>
      </c>
      <c r="E70" s="159">
        <f t="shared" ref="E70" si="1">+IFERROR(D70/C70,)</f>
        <v>0</v>
      </c>
    </row>
    <row r="71" spans="1:5" ht="15" x14ac:dyDescent="0.25">
      <c r="A71" s="160" t="s">
        <v>119</v>
      </c>
      <c r="B71" s="165">
        <v>1741000</v>
      </c>
      <c r="C71" s="165">
        <v>1741000</v>
      </c>
      <c r="D71" s="165">
        <v>693698.42</v>
      </c>
      <c r="E71" s="160">
        <v>39.840000000000003</v>
      </c>
    </row>
    <row r="72" spans="1:5" ht="15" customHeight="1" x14ac:dyDescent="0.25">
      <c r="A72" s="160" t="s">
        <v>207</v>
      </c>
      <c r="B72" s="165">
        <v>1741000</v>
      </c>
      <c r="C72" s="165">
        <v>1741000</v>
      </c>
      <c r="D72" s="165">
        <v>693698.42</v>
      </c>
      <c r="E72" s="160">
        <v>39.840000000000003</v>
      </c>
    </row>
    <row r="73" spans="1:5" ht="12.75" x14ac:dyDescent="0.2">
      <c r="A73" s="83" t="s">
        <v>13</v>
      </c>
      <c r="B73" s="92">
        <v>1709000</v>
      </c>
      <c r="C73" s="164">
        <v>1709000</v>
      </c>
      <c r="D73" s="163">
        <v>677723.37</v>
      </c>
      <c r="E73" s="92">
        <v>39.659999999999997</v>
      </c>
    </row>
    <row r="74" spans="1:5" ht="12.75" x14ac:dyDescent="0.2">
      <c r="A74" s="65" t="s">
        <v>120</v>
      </c>
      <c r="B74" s="93">
        <v>1400000</v>
      </c>
      <c r="C74" s="93">
        <v>1400000</v>
      </c>
      <c r="D74" s="92">
        <v>563045.81000000006</v>
      </c>
      <c r="E74" s="93">
        <v>40.22</v>
      </c>
    </row>
    <row r="75" spans="1:5" ht="12.75" x14ac:dyDescent="0.2">
      <c r="A75" s="65" t="s">
        <v>14</v>
      </c>
      <c r="B75" s="93">
        <v>1400000</v>
      </c>
      <c r="C75" s="93">
        <v>1400000</v>
      </c>
      <c r="D75" s="93">
        <v>563045.81000000006</v>
      </c>
      <c r="E75" s="93">
        <v>40.22</v>
      </c>
    </row>
    <row r="76" spans="1:5" ht="12.75" x14ac:dyDescent="0.2">
      <c r="A76" s="65" t="s">
        <v>121</v>
      </c>
      <c r="B76" s="93">
        <v>1400000</v>
      </c>
      <c r="C76" s="93">
        <v>1400000</v>
      </c>
      <c r="D76" s="93">
        <v>563045.81000000006</v>
      </c>
      <c r="E76" s="93">
        <v>40.22</v>
      </c>
    </row>
    <row r="77" spans="1:5" ht="12.75" x14ac:dyDescent="0.2">
      <c r="A77" s="65" t="s">
        <v>15</v>
      </c>
      <c r="B77" s="93">
        <v>79000</v>
      </c>
      <c r="C77" s="93">
        <v>79000</v>
      </c>
      <c r="D77" s="93">
        <v>21775.06</v>
      </c>
      <c r="E77" s="93">
        <v>27.56</v>
      </c>
    </row>
    <row r="78" spans="1:5" ht="12.75" x14ac:dyDescent="0.2">
      <c r="A78" s="65" t="s">
        <v>16</v>
      </c>
      <c r="B78" s="93">
        <v>79000</v>
      </c>
      <c r="C78" s="93">
        <v>79000</v>
      </c>
      <c r="D78" s="93">
        <v>21775.06</v>
      </c>
      <c r="E78" s="93">
        <v>27.56</v>
      </c>
    </row>
    <row r="79" spans="1:5" ht="12.75" x14ac:dyDescent="0.2">
      <c r="A79" s="65" t="s">
        <v>122</v>
      </c>
      <c r="B79" s="93">
        <v>27000</v>
      </c>
      <c r="C79" s="93">
        <v>27000</v>
      </c>
      <c r="D79" s="93">
        <v>6192.18</v>
      </c>
      <c r="E79" s="93">
        <v>22.93</v>
      </c>
    </row>
    <row r="80" spans="1:5" ht="12.75" x14ac:dyDescent="0.2">
      <c r="A80" s="65" t="s">
        <v>123</v>
      </c>
      <c r="B80" s="93">
        <v>14000</v>
      </c>
      <c r="C80" s="93">
        <v>14000</v>
      </c>
      <c r="D80" s="93">
        <v>441.44</v>
      </c>
      <c r="E80" s="93">
        <v>3.15</v>
      </c>
    </row>
    <row r="81" spans="1:5" ht="12.75" x14ac:dyDescent="0.2">
      <c r="A81" s="65" t="s">
        <v>124</v>
      </c>
      <c r="B81" s="93">
        <v>10000</v>
      </c>
      <c r="C81" s="93">
        <v>10000</v>
      </c>
      <c r="D81" s="93">
        <v>441.44</v>
      </c>
      <c r="E81" s="93">
        <v>4.41</v>
      </c>
    </row>
    <row r="82" spans="1:5" ht="12.75" x14ac:dyDescent="0.2">
      <c r="A82" s="65" t="s">
        <v>125</v>
      </c>
      <c r="B82" s="93">
        <v>25000</v>
      </c>
      <c r="C82" s="93">
        <v>25000</v>
      </c>
      <c r="D82" s="93">
        <v>14700</v>
      </c>
      <c r="E82" s="93">
        <v>58.8</v>
      </c>
    </row>
    <row r="83" spans="1:5" ht="12.75" x14ac:dyDescent="0.2">
      <c r="A83" s="65" t="s">
        <v>126</v>
      </c>
      <c r="B83" s="93">
        <v>3000</v>
      </c>
      <c r="C83" s="93">
        <v>3000</v>
      </c>
      <c r="D83" s="93">
        <v>0</v>
      </c>
      <c r="E83" s="93">
        <v>0</v>
      </c>
    </row>
    <row r="84" spans="1:5" ht="12.75" x14ac:dyDescent="0.2">
      <c r="A84" s="65" t="s">
        <v>17</v>
      </c>
      <c r="B84" s="93">
        <v>230000</v>
      </c>
      <c r="C84" s="93">
        <v>230000</v>
      </c>
      <c r="D84" s="93">
        <v>92902.5</v>
      </c>
      <c r="E84" s="93">
        <v>40.39</v>
      </c>
    </row>
    <row r="85" spans="1:5" ht="12.75" x14ac:dyDescent="0.2">
      <c r="A85" s="65" t="s">
        <v>127</v>
      </c>
      <c r="B85" s="93">
        <v>230000</v>
      </c>
      <c r="C85" s="93">
        <v>230000</v>
      </c>
      <c r="D85" s="93">
        <v>92902.5</v>
      </c>
      <c r="E85" s="93">
        <v>40.39</v>
      </c>
    </row>
    <row r="86" spans="1:5" ht="12.75" x14ac:dyDescent="0.2">
      <c r="A86" s="65" t="s">
        <v>128</v>
      </c>
      <c r="B86" s="93">
        <v>230000</v>
      </c>
      <c r="C86" s="93">
        <v>230000</v>
      </c>
      <c r="D86" s="93">
        <v>92902.5</v>
      </c>
      <c r="E86" s="93">
        <v>40.39</v>
      </c>
    </row>
    <row r="87" spans="1:5" ht="12.75" x14ac:dyDescent="0.2">
      <c r="A87" s="65" t="s">
        <v>18</v>
      </c>
      <c r="B87" s="93">
        <v>32000</v>
      </c>
      <c r="C87" s="93">
        <v>32000</v>
      </c>
      <c r="D87" s="93">
        <v>15975.05</v>
      </c>
      <c r="E87" s="93">
        <v>49.92</v>
      </c>
    </row>
    <row r="88" spans="1:5" ht="12.75" x14ac:dyDescent="0.2">
      <c r="A88" s="65" t="s">
        <v>19</v>
      </c>
      <c r="B88" s="93">
        <v>25000</v>
      </c>
      <c r="C88" s="93">
        <v>25000</v>
      </c>
      <c r="D88" s="93">
        <v>13455.05</v>
      </c>
      <c r="E88" s="93">
        <v>53.82</v>
      </c>
    </row>
    <row r="89" spans="1:5" ht="12.75" x14ac:dyDescent="0.2">
      <c r="A89" s="65" t="s">
        <v>21</v>
      </c>
      <c r="B89" s="93">
        <v>25000</v>
      </c>
      <c r="C89" s="93">
        <v>25000</v>
      </c>
      <c r="D89" s="93">
        <v>13455.05</v>
      </c>
      <c r="E89" s="93">
        <v>53.82</v>
      </c>
    </row>
    <row r="90" spans="1:5" ht="12.75" x14ac:dyDescent="0.2">
      <c r="A90" s="65" t="s">
        <v>129</v>
      </c>
      <c r="B90" s="93">
        <v>25000</v>
      </c>
      <c r="C90" s="93">
        <v>25000</v>
      </c>
      <c r="D90" s="93">
        <v>13455.05</v>
      </c>
      <c r="E90" s="93">
        <v>53.82</v>
      </c>
    </row>
    <row r="91" spans="1:5" ht="12.75" x14ac:dyDescent="0.2">
      <c r="A91" s="65" t="s">
        <v>38</v>
      </c>
      <c r="B91" s="93">
        <v>7000</v>
      </c>
      <c r="C91" s="93">
        <v>7000</v>
      </c>
      <c r="D91" s="93">
        <v>2520</v>
      </c>
      <c r="E91" s="93">
        <v>36</v>
      </c>
    </row>
    <row r="92" spans="1:5" ht="12.75" x14ac:dyDescent="0.2">
      <c r="A92" s="95" t="s">
        <v>40</v>
      </c>
      <c r="B92" s="94">
        <v>7000</v>
      </c>
      <c r="C92" s="94">
        <v>7000</v>
      </c>
      <c r="D92" s="94">
        <v>2520</v>
      </c>
      <c r="E92" s="94">
        <v>36</v>
      </c>
    </row>
    <row r="93" spans="1:5" ht="12.75" x14ac:dyDescent="0.2">
      <c r="A93" s="162" t="s">
        <v>130</v>
      </c>
      <c r="B93" s="163">
        <v>7000</v>
      </c>
      <c r="C93" s="163">
        <v>7000</v>
      </c>
      <c r="D93" s="163">
        <v>2520</v>
      </c>
      <c r="E93" s="163">
        <v>36</v>
      </c>
    </row>
    <row r="94" spans="1:5" ht="15" x14ac:dyDescent="0.25">
      <c r="A94" s="160" t="s">
        <v>131</v>
      </c>
      <c r="B94" s="165">
        <v>148100</v>
      </c>
      <c r="C94" s="165">
        <v>148100</v>
      </c>
      <c r="D94" s="165">
        <v>82739.23</v>
      </c>
      <c r="E94" s="160">
        <v>55.87</v>
      </c>
    </row>
    <row r="95" spans="1:5" ht="15" x14ac:dyDescent="0.25">
      <c r="A95" s="160" t="s">
        <v>132</v>
      </c>
      <c r="B95" s="165">
        <v>64100</v>
      </c>
      <c r="C95" s="165">
        <v>64100</v>
      </c>
      <c r="D95" s="165">
        <v>32297</v>
      </c>
      <c r="E95" s="160">
        <v>50.39</v>
      </c>
    </row>
    <row r="96" spans="1:5" ht="12.75" x14ac:dyDescent="0.2">
      <c r="A96" s="162" t="s">
        <v>13</v>
      </c>
      <c r="B96" s="163">
        <v>22300</v>
      </c>
      <c r="C96" s="163">
        <v>22300</v>
      </c>
      <c r="D96" s="163">
        <v>10082</v>
      </c>
      <c r="E96" s="163">
        <v>45.21</v>
      </c>
    </row>
    <row r="97" spans="1:5" ht="12.75" x14ac:dyDescent="0.2">
      <c r="A97" s="83" t="s">
        <v>120</v>
      </c>
      <c r="B97" s="92">
        <v>17600</v>
      </c>
      <c r="C97" s="92">
        <v>17600</v>
      </c>
      <c r="D97" s="92">
        <v>8310.73</v>
      </c>
      <c r="E97" s="92">
        <v>47.22</v>
      </c>
    </row>
    <row r="98" spans="1:5" ht="12.75" x14ac:dyDescent="0.2">
      <c r="A98" s="65" t="s">
        <v>14</v>
      </c>
      <c r="B98" s="93">
        <v>17600</v>
      </c>
      <c r="C98" s="93">
        <v>17600</v>
      </c>
      <c r="D98" s="93">
        <v>8310.73</v>
      </c>
      <c r="E98" s="93">
        <v>47.22</v>
      </c>
    </row>
    <row r="99" spans="1:5" ht="12.75" x14ac:dyDescent="0.2">
      <c r="A99" s="65" t="s">
        <v>121</v>
      </c>
      <c r="B99" s="93">
        <v>17600</v>
      </c>
      <c r="C99" s="93">
        <v>17600</v>
      </c>
      <c r="D99" s="93">
        <v>8310.73</v>
      </c>
      <c r="E99" s="93">
        <v>47.22</v>
      </c>
    </row>
    <row r="100" spans="1:5" ht="12.75" x14ac:dyDescent="0.2">
      <c r="A100" s="65" t="s">
        <v>15</v>
      </c>
      <c r="B100" s="93">
        <v>1700</v>
      </c>
      <c r="C100" s="93">
        <v>1700</v>
      </c>
      <c r="D100" s="93">
        <v>400</v>
      </c>
      <c r="E100" s="93">
        <v>23.53</v>
      </c>
    </row>
    <row r="101" spans="1:5" ht="12.75" x14ac:dyDescent="0.2">
      <c r="A101" s="65" t="s">
        <v>16</v>
      </c>
      <c r="B101" s="93">
        <v>1700</v>
      </c>
      <c r="C101" s="93">
        <v>1700</v>
      </c>
      <c r="D101" s="93">
        <v>400</v>
      </c>
      <c r="E101" s="93">
        <v>23.53</v>
      </c>
    </row>
    <row r="102" spans="1:5" ht="12.75" x14ac:dyDescent="0.2">
      <c r="A102" s="65" t="s">
        <v>122</v>
      </c>
      <c r="B102" s="93">
        <v>600</v>
      </c>
      <c r="C102" s="93">
        <v>600</v>
      </c>
      <c r="D102" s="93">
        <v>100</v>
      </c>
      <c r="E102" s="93">
        <v>16.670000000000002</v>
      </c>
    </row>
    <row r="103" spans="1:5" ht="12.75" x14ac:dyDescent="0.2">
      <c r="A103" s="65" t="s">
        <v>123</v>
      </c>
      <c r="B103" s="93">
        <v>300</v>
      </c>
      <c r="C103" s="93">
        <v>300</v>
      </c>
      <c r="D103" s="93">
        <v>0</v>
      </c>
      <c r="E103" s="93">
        <v>0</v>
      </c>
    </row>
    <row r="104" spans="1:5" ht="12.75" x14ac:dyDescent="0.2">
      <c r="A104" s="65" t="s">
        <v>124</v>
      </c>
      <c r="B104" s="93">
        <v>500</v>
      </c>
      <c r="C104" s="93">
        <v>500</v>
      </c>
      <c r="D104" s="93">
        <v>0</v>
      </c>
      <c r="E104" s="93">
        <v>0</v>
      </c>
    </row>
    <row r="105" spans="1:5" ht="12.75" x14ac:dyDescent="0.2">
      <c r="A105" s="65" t="s">
        <v>125</v>
      </c>
      <c r="B105" s="93">
        <v>300</v>
      </c>
      <c r="C105" s="93">
        <v>300</v>
      </c>
      <c r="D105" s="93">
        <v>300</v>
      </c>
      <c r="E105" s="93">
        <v>100</v>
      </c>
    </row>
    <row r="106" spans="1:5" ht="12.75" x14ac:dyDescent="0.2">
      <c r="A106" s="65" t="s">
        <v>17</v>
      </c>
      <c r="B106" s="93">
        <v>3000</v>
      </c>
      <c r="C106" s="93">
        <v>3000</v>
      </c>
      <c r="D106" s="93">
        <v>1371.27</v>
      </c>
      <c r="E106" s="93">
        <v>45.71</v>
      </c>
    </row>
    <row r="107" spans="1:5" ht="12.75" x14ac:dyDescent="0.2">
      <c r="A107" s="65" t="s">
        <v>127</v>
      </c>
      <c r="B107" s="93">
        <v>3000</v>
      </c>
      <c r="C107" s="93">
        <v>3000</v>
      </c>
      <c r="D107" s="93">
        <v>1371.27</v>
      </c>
      <c r="E107" s="93">
        <v>45.71</v>
      </c>
    </row>
    <row r="108" spans="1:5" ht="12.75" x14ac:dyDescent="0.2">
      <c r="A108" s="65" t="s">
        <v>128</v>
      </c>
      <c r="B108" s="93">
        <v>3000</v>
      </c>
      <c r="C108" s="93">
        <v>3000</v>
      </c>
      <c r="D108" s="93">
        <v>1371.27</v>
      </c>
      <c r="E108" s="93">
        <v>45.71</v>
      </c>
    </row>
    <row r="109" spans="1:5" ht="12.75" x14ac:dyDescent="0.2">
      <c r="A109" s="65" t="s">
        <v>18</v>
      </c>
      <c r="B109" s="93">
        <v>39600</v>
      </c>
      <c r="C109" s="93">
        <v>39600</v>
      </c>
      <c r="D109" s="93">
        <v>22115</v>
      </c>
      <c r="E109" s="93">
        <v>55.85</v>
      </c>
    </row>
    <row r="110" spans="1:5" ht="12.75" x14ac:dyDescent="0.2">
      <c r="A110" s="65" t="s">
        <v>19</v>
      </c>
      <c r="B110" s="93">
        <v>600</v>
      </c>
      <c r="C110" s="93">
        <v>600</v>
      </c>
      <c r="D110" s="93">
        <v>0</v>
      </c>
      <c r="E110" s="93">
        <v>0</v>
      </c>
    </row>
    <row r="111" spans="1:5" ht="12.75" x14ac:dyDescent="0.2">
      <c r="A111" s="65" t="s">
        <v>21</v>
      </c>
      <c r="B111" s="93">
        <v>600</v>
      </c>
      <c r="C111" s="93">
        <v>600</v>
      </c>
      <c r="D111" s="93">
        <v>0</v>
      </c>
      <c r="E111" s="93">
        <v>0</v>
      </c>
    </row>
    <row r="112" spans="1:5" ht="12.75" x14ac:dyDescent="0.2">
      <c r="A112" s="65" t="s">
        <v>129</v>
      </c>
      <c r="B112" s="93">
        <v>600</v>
      </c>
      <c r="C112" s="93">
        <v>600</v>
      </c>
      <c r="D112" s="93">
        <v>0</v>
      </c>
      <c r="E112" s="93">
        <v>0</v>
      </c>
    </row>
    <row r="113" spans="1:5" ht="12.75" x14ac:dyDescent="0.2">
      <c r="A113" s="65" t="s">
        <v>23</v>
      </c>
      <c r="B113" s="93">
        <v>32000</v>
      </c>
      <c r="C113" s="93">
        <v>32000</v>
      </c>
      <c r="D113" s="93">
        <v>16265</v>
      </c>
      <c r="E113" s="93">
        <v>50.83</v>
      </c>
    </row>
    <row r="114" spans="1:5" ht="12.75" x14ac:dyDescent="0.2">
      <c r="A114" s="65" t="s">
        <v>26</v>
      </c>
      <c r="B114" s="93">
        <v>32000</v>
      </c>
      <c r="C114" s="93">
        <v>32000</v>
      </c>
      <c r="D114" s="93">
        <v>16265</v>
      </c>
      <c r="E114" s="93">
        <v>50.83</v>
      </c>
    </row>
    <row r="115" spans="1:5" ht="12.75" x14ac:dyDescent="0.2">
      <c r="A115" s="65" t="s">
        <v>133</v>
      </c>
      <c r="B115" s="93">
        <v>32000</v>
      </c>
      <c r="C115" s="93">
        <v>32000</v>
      </c>
      <c r="D115" s="93">
        <v>16265</v>
      </c>
      <c r="E115" s="93">
        <v>50.83</v>
      </c>
    </row>
    <row r="116" spans="1:5" ht="12.75" x14ac:dyDescent="0.2">
      <c r="A116" s="65" t="s">
        <v>30</v>
      </c>
      <c r="B116" s="93">
        <v>7000</v>
      </c>
      <c r="C116" s="93">
        <v>7000</v>
      </c>
      <c r="D116" s="93">
        <v>5850</v>
      </c>
      <c r="E116" s="93">
        <v>83.57</v>
      </c>
    </row>
    <row r="117" spans="1:5" ht="12.75" x14ac:dyDescent="0.2">
      <c r="A117" s="65" t="s">
        <v>32</v>
      </c>
      <c r="B117" s="93">
        <v>7000</v>
      </c>
      <c r="C117" s="93">
        <v>7000</v>
      </c>
      <c r="D117" s="93">
        <v>5850</v>
      </c>
      <c r="E117" s="93">
        <v>83.57</v>
      </c>
    </row>
    <row r="118" spans="1:5" ht="12.75" x14ac:dyDescent="0.2">
      <c r="A118" s="65" t="s">
        <v>101</v>
      </c>
      <c r="B118" s="93">
        <v>7000</v>
      </c>
      <c r="C118" s="93">
        <v>7000</v>
      </c>
      <c r="D118" s="93">
        <v>5850</v>
      </c>
      <c r="E118" s="93">
        <v>83.57</v>
      </c>
    </row>
    <row r="119" spans="1:5" ht="12.75" x14ac:dyDescent="0.2">
      <c r="A119" s="65" t="s">
        <v>45</v>
      </c>
      <c r="B119" s="93">
        <v>2200</v>
      </c>
      <c r="C119" s="93">
        <v>2200</v>
      </c>
      <c r="D119" s="93">
        <v>100</v>
      </c>
      <c r="E119" s="93">
        <v>4.55</v>
      </c>
    </row>
    <row r="120" spans="1:5" ht="12.75" x14ac:dyDescent="0.2">
      <c r="A120" s="65" t="s">
        <v>46</v>
      </c>
      <c r="B120" s="93">
        <v>2200</v>
      </c>
      <c r="C120" s="93">
        <v>2200</v>
      </c>
      <c r="D120" s="93">
        <v>100</v>
      </c>
      <c r="E120" s="93">
        <v>4.55</v>
      </c>
    </row>
    <row r="121" spans="1:5" ht="12.75" x14ac:dyDescent="0.2">
      <c r="A121" s="65" t="s">
        <v>47</v>
      </c>
      <c r="B121" s="93">
        <v>2200</v>
      </c>
      <c r="C121" s="93">
        <v>2200</v>
      </c>
      <c r="D121" s="93">
        <v>100</v>
      </c>
      <c r="E121" s="93">
        <v>4.55</v>
      </c>
    </row>
    <row r="122" spans="1:5" ht="12.75" x14ac:dyDescent="0.2">
      <c r="A122" s="65" t="s">
        <v>134</v>
      </c>
      <c r="B122" s="93">
        <v>2200</v>
      </c>
      <c r="C122" s="93">
        <v>2200</v>
      </c>
      <c r="D122" s="93">
        <v>100</v>
      </c>
      <c r="E122" s="93">
        <v>4.55</v>
      </c>
    </row>
    <row r="123" spans="1:5" ht="12.75" x14ac:dyDescent="0.2">
      <c r="A123" s="96" t="s">
        <v>208</v>
      </c>
      <c r="B123" s="97">
        <v>84000</v>
      </c>
      <c r="C123" s="97">
        <v>84000</v>
      </c>
      <c r="D123" s="97">
        <v>50033.23</v>
      </c>
      <c r="E123" s="97">
        <v>59.56</v>
      </c>
    </row>
    <row r="124" spans="1:5" ht="12.75" x14ac:dyDescent="0.2">
      <c r="A124" s="65" t="s">
        <v>18</v>
      </c>
      <c r="B124" s="93">
        <v>84000</v>
      </c>
      <c r="C124" s="93">
        <v>84000</v>
      </c>
      <c r="D124" s="93">
        <v>45585.42</v>
      </c>
      <c r="E124" s="93">
        <v>54.27</v>
      </c>
    </row>
    <row r="125" spans="1:5" ht="12.75" x14ac:dyDescent="0.2">
      <c r="A125" s="65" t="s">
        <v>19</v>
      </c>
      <c r="B125" s="93">
        <v>0</v>
      </c>
      <c r="C125" s="93">
        <v>0</v>
      </c>
      <c r="D125" s="93">
        <v>429.5</v>
      </c>
      <c r="E125" s="93">
        <v>0</v>
      </c>
    </row>
    <row r="126" spans="1:5" ht="12.75" x14ac:dyDescent="0.2">
      <c r="A126" s="65" t="s">
        <v>20</v>
      </c>
      <c r="B126" s="93">
        <v>0</v>
      </c>
      <c r="C126" s="93">
        <v>0</v>
      </c>
      <c r="D126" s="93">
        <v>429.5</v>
      </c>
      <c r="E126" s="93">
        <v>0</v>
      </c>
    </row>
    <row r="127" spans="1:5" ht="12.75" x14ac:dyDescent="0.2">
      <c r="A127" s="65" t="s">
        <v>88</v>
      </c>
      <c r="B127" s="93">
        <v>0</v>
      </c>
      <c r="C127" s="93">
        <v>0</v>
      </c>
      <c r="D127" s="93">
        <v>30</v>
      </c>
      <c r="E127" s="93">
        <v>0</v>
      </c>
    </row>
    <row r="128" spans="1:5" ht="12.75" x14ac:dyDescent="0.2">
      <c r="A128" s="65" t="s">
        <v>89</v>
      </c>
      <c r="B128" s="93">
        <v>0</v>
      </c>
      <c r="C128" s="93">
        <v>0</v>
      </c>
      <c r="D128" s="93">
        <v>240.56</v>
      </c>
      <c r="E128" s="93">
        <v>0</v>
      </c>
    </row>
    <row r="129" spans="1:5" ht="12.75" x14ac:dyDescent="0.2">
      <c r="A129" s="65" t="s">
        <v>90</v>
      </c>
      <c r="B129" s="93">
        <v>0</v>
      </c>
      <c r="C129" s="93">
        <v>0</v>
      </c>
      <c r="D129" s="93">
        <v>158.94</v>
      </c>
      <c r="E129" s="93">
        <v>0</v>
      </c>
    </row>
    <row r="130" spans="1:5" ht="12.75" x14ac:dyDescent="0.2">
      <c r="A130" s="65" t="s">
        <v>23</v>
      </c>
      <c r="B130" s="93">
        <v>84000</v>
      </c>
      <c r="C130" s="93">
        <v>84000</v>
      </c>
      <c r="D130" s="93">
        <v>45155.92</v>
      </c>
      <c r="E130" s="93">
        <v>53.76</v>
      </c>
    </row>
    <row r="131" spans="1:5" ht="12.75" x14ac:dyDescent="0.2">
      <c r="A131" s="65" t="s">
        <v>24</v>
      </c>
      <c r="B131" s="93">
        <v>4000</v>
      </c>
      <c r="C131" s="93">
        <v>4000</v>
      </c>
      <c r="D131" s="93">
        <v>347.5</v>
      </c>
      <c r="E131" s="93">
        <v>8.69</v>
      </c>
    </row>
    <row r="132" spans="1:5" ht="12.75" x14ac:dyDescent="0.2">
      <c r="A132" s="65" t="s">
        <v>92</v>
      </c>
      <c r="B132" s="93">
        <v>1000</v>
      </c>
      <c r="C132" s="93">
        <v>1000</v>
      </c>
      <c r="D132" s="93">
        <v>0</v>
      </c>
      <c r="E132" s="93">
        <v>0</v>
      </c>
    </row>
    <row r="133" spans="1:5" ht="12.75" x14ac:dyDescent="0.2">
      <c r="A133" s="65" t="s">
        <v>93</v>
      </c>
      <c r="B133" s="93">
        <v>0</v>
      </c>
      <c r="C133" s="93">
        <v>0</v>
      </c>
      <c r="D133" s="93">
        <v>347.5</v>
      </c>
      <c r="E133" s="93">
        <v>0</v>
      </c>
    </row>
    <row r="134" spans="1:5" ht="12.75" x14ac:dyDescent="0.2">
      <c r="A134" s="65" t="s">
        <v>94</v>
      </c>
      <c r="B134" s="93">
        <v>1500</v>
      </c>
      <c r="C134" s="93">
        <v>1500</v>
      </c>
      <c r="D134" s="93">
        <v>0</v>
      </c>
      <c r="E134" s="93">
        <v>0</v>
      </c>
    </row>
    <row r="135" spans="1:5" ht="12.75" x14ac:dyDescent="0.2">
      <c r="A135" s="65" t="s">
        <v>95</v>
      </c>
      <c r="B135" s="93">
        <v>1500</v>
      </c>
      <c r="C135" s="93">
        <v>1500</v>
      </c>
      <c r="D135" s="93">
        <v>0</v>
      </c>
      <c r="E135" s="93">
        <v>0</v>
      </c>
    </row>
    <row r="136" spans="1:5" ht="12.75" x14ac:dyDescent="0.2">
      <c r="A136" s="65" t="s">
        <v>25</v>
      </c>
      <c r="B136" s="93">
        <v>80000</v>
      </c>
      <c r="C136" s="93">
        <v>80000</v>
      </c>
      <c r="D136" s="93">
        <v>44808.42</v>
      </c>
      <c r="E136" s="93">
        <v>56.01</v>
      </c>
    </row>
    <row r="137" spans="1:5" ht="12.75" x14ac:dyDescent="0.2">
      <c r="A137" s="65" t="s">
        <v>139</v>
      </c>
      <c r="B137" s="93">
        <v>80000</v>
      </c>
      <c r="C137" s="93">
        <v>80000</v>
      </c>
      <c r="D137" s="93">
        <v>44808.42</v>
      </c>
      <c r="E137" s="93">
        <v>56.01</v>
      </c>
    </row>
    <row r="138" spans="1:5" ht="12.75" x14ac:dyDescent="0.2">
      <c r="A138" s="65" t="s">
        <v>45</v>
      </c>
      <c r="B138" s="93">
        <v>0</v>
      </c>
      <c r="C138" s="93">
        <v>0</v>
      </c>
      <c r="D138" s="93">
        <v>3471.31</v>
      </c>
      <c r="E138" s="93">
        <v>0</v>
      </c>
    </row>
    <row r="139" spans="1:5" ht="12.75" x14ac:dyDescent="0.2">
      <c r="A139" s="65" t="s">
        <v>46</v>
      </c>
      <c r="B139" s="93">
        <v>0</v>
      </c>
      <c r="C139" s="93">
        <v>0</v>
      </c>
      <c r="D139" s="93">
        <v>3471.31</v>
      </c>
      <c r="E139" s="93">
        <v>0</v>
      </c>
    </row>
    <row r="140" spans="1:5" ht="12.75" x14ac:dyDescent="0.2">
      <c r="A140" s="65" t="s">
        <v>209</v>
      </c>
      <c r="B140" s="93">
        <v>0</v>
      </c>
      <c r="C140" s="93">
        <v>0</v>
      </c>
      <c r="D140" s="93">
        <v>41.68</v>
      </c>
      <c r="E140" s="93">
        <v>0</v>
      </c>
    </row>
    <row r="141" spans="1:5" ht="12.75" x14ac:dyDescent="0.2">
      <c r="A141" s="65" t="s">
        <v>210</v>
      </c>
      <c r="B141" s="93">
        <v>0</v>
      </c>
      <c r="C141" s="93">
        <v>0</v>
      </c>
      <c r="D141" s="93">
        <v>41.68</v>
      </c>
      <c r="E141" s="93">
        <v>0</v>
      </c>
    </row>
    <row r="142" spans="1:5" ht="12.75" x14ac:dyDescent="0.2">
      <c r="A142" s="65" t="s">
        <v>47</v>
      </c>
      <c r="B142" s="93">
        <v>0</v>
      </c>
      <c r="C142" s="93">
        <v>0</v>
      </c>
      <c r="D142" s="93">
        <v>3429.63</v>
      </c>
      <c r="E142" s="93">
        <v>0</v>
      </c>
    </row>
    <row r="143" spans="1:5" ht="12.75" x14ac:dyDescent="0.2">
      <c r="A143" s="65" t="s">
        <v>134</v>
      </c>
      <c r="B143" s="93">
        <v>0</v>
      </c>
      <c r="C143" s="93">
        <v>0</v>
      </c>
      <c r="D143" s="93">
        <v>1273</v>
      </c>
      <c r="E143" s="93">
        <v>0</v>
      </c>
    </row>
    <row r="144" spans="1:5" ht="12.75" x14ac:dyDescent="0.2">
      <c r="A144" s="65" t="s">
        <v>141</v>
      </c>
      <c r="B144" s="93">
        <v>0</v>
      </c>
      <c r="C144" s="93">
        <v>0</v>
      </c>
      <c r="D144" s="93">
        <v>450.51</v>
      </c>
      <c r="E144" s="93">
        <v>0</v>
      </c>
    </row>
    <row r="145" spans="1:5" ht="12.75" x14ac:dyDescent="0.2">
      <c r="A145" s="65" t="s">
        <v>142</v>
      </c>
      <c r="B145" s="93">
        <v>0</v>
      </c>
      <c r="C145" s="93">
        <v>0</v>
      </c>
      <c r="D145" s="93">
        <v>1706.12</v>
      </c>
      <c r="E145" s="93">
        <v>0</v>
      </c>
    </row>
    <row r="146" spans="1:5" ht="12.75" x14ac:dyDescent="0.2">
      <c r="A146" s="65" t="s">
        <v>143</v>
      </c>
      <c r="B146" s="93">
        <v>0</v>
      </c>
      <c r="C146" s="93">
        <v>0</v>
      </c>
      <c r="D146" s="93">
        <v>976.5</v>
      </c>
      <c r="E146" s="93">
        <v>0</v>
      </c>
    </row>
    <row r="147" spans="1:5" ht="12.75" x14ac:dyDescent="0.2">
      <c r="A147" s="65" t="s">
        <v>60</v>
      </c>
      <c r="B147" s="93">
        <v>0</v>
      </c>
      <c r="C147" s="93">
        <v>0</v>
      </c>
      <c r="D147" s="93">
        <v>976.5</v>
      </c>
      <c r="E147" s="93">
        <v>0</v>
      </c>
    </row>
    <row r="148" spans="1:5" ht="12.75" x14ac:dyDescent="0.2">
      <c r="A148" s="65" t="s">
        <v>144</v>
      </c>
      <c r="B148" s="93">
        <v>0</v>
      </c>
      <c r="C148" s="93">
        <v>0</v>
      </c>
      <c r="D148" s="93">
        <v>976.5</v>
      </c>
      <c r="E148" s="93">
        <v>0</v>
      </c>
    </row>
    <row r="149" spans="1:5" ht="12.75" x14ac:dyDescent="0.2">
      <c r="A149" s="65" t="s">
        <v>145</v>
      </c>
      <c r="B149" s="93">
        <v>0</v>
      </c>
      <c r="C149" s="93">
        <v>0</v>
      </c>
      <c r="D149" s="93">
        <v>976.5</v>
      </c>
      <c r="E149" s="93">
        <v>0</v>
      </c>
    </row>
    <row r="150" spans="1:5" ht="12.75" x14ac:dyDescent="0.2">
      <c r="A150" s="96" t="s">
        <v>147</v>
      </c>
      <c r="B150" s="97">
        <v>0</v>
      </c>
      <c r="C150" s="97">
        <v>0</v>
      </c>
      <c r="D150" s="97">
        <v>409</v>
      </c>
      <c r="E150" s="97">
        <v>0</v>
      </c>
    </row>
    <row r="151" spans="1:5" ht="12.75" x14ac:dyDescent="0.2">
      <c r="A151" s="65" t="s">
        <v>18</v>
      </c>
      <c r="B151" s="93">
        <v>0</v>
      </c>
      <c r="C151" s="93">
        <v>0</v>
      </c>
      <c r="D151" s="93">
        <v>409</v>
      </c>
      <c r="E151" s="93">
        <v>0</v>
      </c>
    </row>
    <row r="152" spans="1:5" ht="12.75" x14ac:dyDescent="0.2">
      <c r="A152" s="65" t="s">
        <v>23</v>
      </c>
      <c r="B152" s="93">
        <v>0</v>
      </c>
      <c r="C152" s="93">
        <v>0</v>
      </c>
      <c r="D152" s="93">
        <v>409</v>
      </c>
      <c r="E152" s="93">
        <v>0</v>
      </c>
    </row>
    <row r="153" spans="1:5" ht="12.75" x14ac:dyDescent="0.2">
      <c r="A153" s="65" t="s">
        <v>24</v>
      </c>
      <c r="B153" s="93">
        <v>0</v>
      </c>
      <c r="C153" s="93">
        <v>0</v>
      </c>
      <c r="D153" s="93">
        <v>409</v>
      </c>
      <c r="E153" s="93">
        <v>0</v>
      </c>
    </row>
    <row r="154" spans="1:5" ht="12.75" x14ac:dyDescent="0.2">
      <c r="A154" s="95" t="s">
        <v>93</v>
      </c>
      <c r="B154" s="94">
        <v>0</v>
      </c>
      <c r="C154" s="94">
        <v>0</v>
      </c>
      <c r="D154" s="94">
        <v>409</v>
      </c>
      <c r="E154" s="94">
        <v>0</v>
      </c>
    </row>
    <row r="155" spans="1:5" ht="15" x14ac:dyDescent="0.25">
      <c r="A155" s="160" t="s">
        <v>148</v>
      </c>
      <c r="B155" s="165">
        <v>226300</v>
      </c>
      <c r="C155" s="165">
        <v>226300</v>
      </c>
      <c r="D155" s="165">
        <v>100279.84</v>
      </c>
      <c r="E155" s="160">
        <v>44.31</v>
      </c>
    </row>
    <row r="156" spans="1:5" ht="15" x14ac:dyDescent="0.25">
      <c r="A156" s="160" t="s">
        <v>132</v>
      </c>
      <c r="B156" s="165">
        <v>168500</v>
      </c>
      <c r="C156" s="165">
        <v>168500</v>
      </c>
      <c r="D156" s="165">
        <v>72026.929999999993</v>
      </c>
      <c r="E156" s="160">
        <v>42.75</v>
      </c>
    </row>
    <row r="157" spans="1:5" ht="12.75" x14ac:dyDescent="0.2">
      <c r="A157" s="83" t="s">
        <v>13</v>
      </c>
      <c r="B157" s="92">
        <v>163400</v>
      </c>
      <c r="C157" s="92">
        <v>163400</v>
      </c>
      <c r="D157" s="92">
        <v>70790.14</v>
      </c>
      <c r="E157" s="92">
        <v>43.32</v>
      </c>
    </row>
    <row r="158" spans="1:5" ht="12.75" x14ac:dyDescent="0.2">
      <c r="A158" s="65" t="s">
        <v>120</v>
      </c>
      <c r="B158" s="93">
        <v>132000</v>
      </c>
      <c r="C158" s="93">
        <v>132000</v>
      </c>
      <c r="D158" s="93">
        <v>59047.35</v>
      </c>
      <c r="E158" s="93">
        <v>44.73</v>
      </c>
    </row>
    <row r="159" spans="1:5" ht="12.75" x14ac:dyDescent="0.2">
      <c r="A159" s="65" t="s">
        <v>14</v>
      </c>
      <c r="B159" s="93">
        <v>132000</v>
      </c>
      <c r="C159" s="93">
        <v>132000</v>
      </c>
      <c r="D159" s="93">
        <v>59047.35</v>
      </c>
      <c r="E159" s="93">
        <v>44.73</v>
      </c>
    </row>
    <row r="160" spans="1:5" ht="12.75" x14ac:dyDescent="0.2">
      <c r="A160" s="65" t="s">
        <v>121</v>
      </c>
      <c r="B160" s="93">
        <v>132000</v>
      </c>
      <c r="C160" s="93">
        <v>132000</v>
      </c>
      <c r="D160" s="93">
        <v>59047.35</v>
      </c>
      <c r="E160" s="93">
        <v>44.73</v>
      </c>
    </row>
    <row r="161" spans="1:5" ht="12.75" x14ac:dyDescent="0.2">
      <c r="A161" s="65" t="s">
        <v>15</v>
      </c>
      <c r="B161" s="93">
        <v>7900</v>
      </c>
      <c r="C161" s="93">
        <v>7900</v>
      </c>
      <c r="D161" s="93">
        <v>2000</v>
      </c>
      <c r="E161" s="93">
        <v>25.32</v>
      </c>
    </row>
    <row r="162" spans="1:5" ht="12.75" x14ac:dyDescent="0.2">
      <c r="A162" s="65" t="s">
        <v>16</v>
      </c>
      <c r="B162" s="93">
        <v>7900</v>
      </c>
      <c r="C162" s="93">
        <v>7900</v>
      </c>
      <c r="D162" s="93">
        <v>2000</v>
      </c>
      <c r="E162" s="93">
        <v>25.32</v>
      </c>
    </row>
    <row r="163" spans="1:5" ht="12.75" x14ac:dyDescent="0.2">
      <c r="A163" s="65" t="s">
        <v>122</v>
      </c>
      <c r="B163" s="93">
        <v>2500</v>
      </c>
      <c r="C163" s="93">
        <v>2500</v>
      </c>
      <c r="D163" s="93">
        <v>500</v>
      </c>
      <c r="E163" s="93">
        <v>20</v>
      </c>
    </row>
    <row r="164" spans="1:5" ht="12.75" x14ac:dyDescent="0.2">
      <c r="A164" s="65" t="s">
        <v>123</v>
      </c>
      <c r="B164" s="93">
        <v>1000</v>
      </c>
      <c r="C164" s="93">
        <v>1000</v>
      </c>
      <c r="D164" s="93">
        <v>0</v>
      </c>
      <c r="E164" s="93">
        <v>0</v>
      </c>
    </row>
    <row r="165" spans="1:5" ht="12.75" x14ac:dyDescent="0.2">
      <c r="A165" s="65" t="s">
        <v>124</v>
      </c>
      <c r="B165" s="93">
        <v>1400</v>
      </c>
      <c r="C165" s="93">
        <v>1400</v>
      </c>
      <c r="D165" s="93">
        <v>0</v>
      </c>
      <c r="E165" s="93">
        <v>0</v>
      </c>
    </row>
    <row r="166" spans="1:5" ht="12.75" x14ac:dyDescent="0.2">
      <c r="A166" s="65" t="s">
        <v>125</v>
      </c>
      <c r="B166" s="93">
        <v>2500</v>
      </c>
      <c r="C166" s="93">
        <v>2500</v>
      </c>
      <c r="D166" s="93">
        <v>1500</v>
      </c>
      <c r="E166" s="93">
        <v>60</v>
      </c>
    </row>
    <row r="167" spans="1:5" ht="12.75" x14ac:dyDescent="0.2">
      <c r="A167" s="65" t="s">
        <v>126</v>
      </c>
      <c r="B167" s="93">
        <v>500</v>
      </c>
      <c r="C167" s="93">
        <v>500</v>
      </c>
      <c r="D167" s="93">
        <v>0</v>
      </c>
      <c r="E167" s="93">
        <v>0</v>
      </c>
    </row>
    <row r="168" spans="1:5" ht="12.75" x14ac:dyDescent="0.2">
      <c r="A168" s="65" t="s">
        <v>17</v>
      </c>
      <c r="B168" s="93">
        <v>23500</v>
      </c>
      <c r="C168" s="93">
        <v>23500</v>
      </c>
      <c r="D168" s="93">
        <v>9742.7900000000009</v>
      </c>
      <c r="E168" s="93">
        <v>41.46</v>
      </c>
    </row>
    <row r="169" spans="1:5" ht="12.75" x14ac:dyDescent="0.2">
      <c r="A169" s="65" t="s">
        <v>127</v>
      </c>
      <c r="B169" s="93">
        <v>23500</v>
      </c>
      <c r="C169" s="93">
        <v>23500</v>
      </c>
      <c r="D169" s="93">
        <v>9742.7900000000009</v>
      </c>
      <c r="E169" s="93">
        <v>41.46</v>
      </c>
    </row>
    <row r="170" spans="1:5" ht="12.75" x14ac:dyDescent="0.2">
      <c r="A170" s="65" t="s">
        <v>128</v>
      </c>
      <c r="B170" s="93">
        <v>23500</v>
      </c>
      <c r="C170" s="93">
        <v>23500</v>
      </c>
      <c r="D170" s="93">
        <v>9742.7900000000009</v>
      </c>
      <c r="E170" s="93">
        <v>41.46</v>
      </c>
    </row>
    <row r="171" spans="1:5" ht="12.75" x14ac:dyDescent="0.2">
      <c r="A171" s="65" t="s">
        <v>18</v>
      </c>
      <c r="B171" s="93">
        <v>5100</v>
      </c>
      <c r="C171" s="93">
        <v>5100</v>
      </c>
      <c r="D171" s="93">
        <v>1236.79</v>
      </c>
      <c r="E171" s="93">
        <v>24.25</v>
      </c>
    </row>
    <row r="172" spans="1:5" ht="12.75" x14ac:dyDescent="0.2">
      <c r="A172" s="65" t="s">
        <v>19</v>
      </c>
      <c r="B172" s="93">
        <v>4100</v>
      </c>
      <c r="C172" s="93">
        <v>4100</v>
      </c>
      <c r="D172" s="93">
        <v>1236.79</v>
      </c>
      <c r="E172" s="93">
        <v>30.17</v>
      </c>
    </row>
    <row r="173" spans="1:5" ht="12.75" x14ac:dyDescent="0.2">
      <c r="A173" s="65" t="s">
        <v>20</v>
      </c>
      <c r="B173" s="93">
        <v>700</v>
      </c>
      <c r="C173" s="93">
        <v>700</v>
      </c>
      <c r="D173" s="93">
        <v>42.31</v>
      </c>
      <c r="E173" s="93">
        <v>6.04</v>
      </c>
    </row>
    <row r="174" spans="1:5" ht="12.75" x14ac:dyDescent="0.2">
      <c r="A174" s="65" t="s">
        <v>88</v>
      </c>
      <c r="B174" s="93">
        <v>300</v>
      </c>
      <c r="C174" s="93">
        <v>300</v>
      </c>
      <c r="D174" s="93">
        <v>42.31</v>
      </c>
      <c r="E174" s="93">
        <v>14.1</v>
      </c>
    </row>
    <row r="175" spans="1:5" ht="12.75" x14ac:dyDescent="0.2">
      <c r="A175" s="65" t="s">
        <v>89</v>
      </c>
      <c r="B175" s="93">
        <v>200</v>
      </c>
      <c r="C175" s="93">
        <v>200</v>
      </c>
      <c r="D175" s="93">
        <v>0</v>
      </c>
      <c r="E175" s="93">
        <v>0</v>
      </c>
    </row>
    <row r="176" spans="1:5" ht="12.75" x14ac:dyDescent="0.2">
      <c r="A176" s="65" t="s">
        <v>90</v>
      </c>
      <c r="B176" s="93">
        <v>200</v>
      </c>
      <c r="C176" s="93">
        <v>200</v>
      </c>
      <c r="D176" s="93">
        <v>0</v>
      </c>
      <c r="E176" s="93">
        <v>0</v>
      </c>
    </row>
    <row r="177" spans="1:5" ht="12.75" x14ac:dyDescent="0.2">
      <c r="A177" s="65" t="s">
        <v>21</v>
      </c>
      <c r="B177" s="93">
        <v>3000</v>
      </c>
      <c r="C177" s="93">
        <v>3000</v>
      </c>
      <c r="D177" s="93">
        <v>1194.48</v>
      </c>
      <c r="E177" s="93">
        <v>39.82</v>
      </c>
    </row>
    <row r="178" spans="1:5" ht="12.75" x14ac:dyDescent="0.2">
      <c r="A178" s="65" t="s">
        <v>129</v>
      </c>
      <c r="B178" s="93">
        <v>3000</v>
      </c>
      <c r="C178" s="93">
        <v>3000</v>
      </c>
      <c r="D178" s="93">
        <v>1194.48</v>
      </c>
      <c r="E178" s="93">
        <v>39.82</v>
      </c>
    </row>
    <row r="179" spans="1:5" ht="12.75" x14ac:dyDescent="0.2">
      <c r="A179" s="65" t="s">
        <v>22</v>
      </c>
      <c r="B179" s="93">
        <v>400</v>
      </c>
      <c r="C179" s="93">
        <v>400</v>
      </c>
      <c r="D179" s="93">
        <v>0</v>
      </c>
      <c r="E179" s="93">
        <v>0</v>
      </c>
    </row>
    <row r="180" spans="1:5" ht="12.75" x14ac:dyDescent="0.2">
      <c r="A180" s="65" t="s">
        <v>91</v>
      </c>
      <c r="B180" s="93">
        <v>400</v>
      </c>
      <c r="C180" s="93">
        <v>400</v>
      </c>
      <c r="D180" s="93">
        <v>0</v>
      </c>
      <c r="E180" s="93">
        <v>0</v>
      </c>
    </row>
    <row r="181" spans="1:5" ht="12.75" x14ac:dyDescent="0.2">
      <c r="A181" s="65" t="s">
        <v>30</v>
      </c>
      <c r="B181" s="93">
        <v>1000</v>
      </c>
      <c r="C181" s="93">
        <v>1000</v>
      </c>
      <c r="D181" s="93">
        <v>0</v>
      </c>
      <c r="E181" s="93">
        <v>0</v>
      </c>
    </row>
    <row r="182" spans="1:5" ht="12.75" x14ac:dyDescent="0.2">
      <c r="A182" s="65" t="s">
        <v>34</v>
      </c>
      <c r="B182" s="93">
        <v>1000</v>
      </c>
      <c r="C182" s="93">
        <v>1000</v>
      </c>
      <c r="D182" s="93">
        <v>0</v>
      </c>
      <c r="E182" s="93">
        <v>0</v>
      </c>
    </row>
    <row r="183" spans="1:5" ht="12.75" x14ac:dyDescent="0.2">
      <c r="A183" s="65" t="s">
        <v>105</v>
      </c>
      <c r="B183" s="93">
        <v>1000</v>
      </c>
      <c r="C183" s="93">
        <v>1000</v>
      </c>
      <c r="D183" s="93">
        <v>0</v>
      </c>
      <c r="E183" s="93">
        <v>0</v>
      </c>
    </row>
    <row r="184" spans="1:5" ht="12.75" x14ac:dyDescent="0.2">
      <c r="A184" s="96" t="s">
        <v>208</v>
      </c>
      <c r="B184" s="97">
        <v>57800</v>
      </c>
      <c r="C184" s="97">
        <v>57800</v>
      </c>
      <c r="D184" s="97">
        <v>28252.91</v>
      </c>
      <c r="E184" s="97">
        <v>48.88</v>
      </c>
    </row>
    <row r="185" spans="1:5" ht="12.75" x14ac:dyDescent="0.2">
      <c r="A185" s="65" t="s">
        <v>18</v>
      </c>
      <c r="B185" s="93">
        <v>57800</v>
      </c>
      <c r="C185" s="93">
        <v>57800</v>
      </c>
      <c r="D185" s="93">
        <v>27753.88</v>
      </c>
      <c r="E185" s="93">
        <v>48.02</v>
      </c>
    </row>
    <row r="186" spans="1:5" ht="12.75" x14ac:dyDescent="0.2">
      <c r="A186" s="65" t="s">
        <v>19</v>
      </c>
      <c r="B186" s="93">
        <v>0</v>
      </c>
      <c r="C186" s="93">
        <v>0</v>
      </c>
      <c r="D186" s="93">
        <v>25</v>
      </c>
      <c r="E186" s="93">
        <v>0</v>
      </c>
    </row>
    <row r="187" spans="1:5" ht="12.75" x14ac:dyDescent="0.2">
      <c r="A187" s="65" t="s">
        <v>22</v>
      </c>
      <c r="B187" s="93">
        <v>0</v>
      </c>
      <c r="C187" s="93">
        <v>0</v>
      </c>
      <c r="D187" s="93">
        <v>25</v>
      </c>
      <c r="E187" s="93">
        <v>0</v>
      </c>
    </row>
    <row r="188" spans="1:5" ht="12.75" x14ac:dyDescent="0.2">
      <c r="A188" s="65" t="s">
        <v>91</v>
      </c>
      <c r="B188" s="93">
        <v>0</v>
      </c>
      <c r="C188" s="93">
        <v>0</v>
      </c>
      <c r="D188" s="93">
        <v>25</v>
      </c>
      <c r="E188" s="93">
        <v>0</v>
      </c>
    </row>
    <row r="189" spans="1:5" ht="12.75" x14ac:dyDescent="0.2">
      <c r="A189" s="65" t="s">
        <v>23</v>
      </c>
      <c r="B189" s="93">
        <v>51000</v>
      </c>
      <c r="C189" s="93">
        <v>51000</v>
      </c>
      <c r="D189" s="93">
        <v>21126.94</v>
      </c>
      <c r="E189" s="93">
        <v>41.43</v>
      </c>
    </row>
    <row r="190" spans="1:5" ht="12.75" x14ac:dyDescent="0.2">
      <c r="A190" s="65" t="s">
        <v>24</v>
      </c>
      <c r="B190" s="93">
        <v>4500</v>
      </c>
      <c r="C190" s="93">
        <v>4500</v>
      </c>
      <c r="D190" s="93">
        <v>11370.3</v>
      </c>
      <c r="E190" s="93">
        <v>252.67</v>
      </c>
    </row>
    <row r="191" spans="1:5" ht="12.75" x14ac:dyDescent="0.2">
      <c r="A191" s="65" t="s">
        <v>92</v>
      </c>
      <c r="B191" s="93">
        <v>1000</v>
      </c>
      <c r="C191" s="93">
        <v>1000</v>
      </c>
      <c r="D191" s="93">
        <v>1755.44</v>
      </c>
      <c r="E191" s="93">
        <v>175.54</v>
      </c>
    </row>
    <row r="192" spans="1:5" ht="12.75" x14ac:dyDescent="0.2">
      <c r="A192" s="65" t="s">
        <v>93</v>
      </c>
      <c r="B192" s="93">
        <v>0</v>
      </c>
      <c r="C192" s="93">
        <v>0</v>
      </c>
      <c r="D192" s="93">
        <v>0.02</v>
      </c>
      <c r="E192" s="93">
        <v>0</v>
      </c>
    </row>
    <row r="193" spans="1:5" ht="12.75" x14ac:dyDescent="0.2">
      <c r="A193" s="65" t="s">
        <v>94</v>
      </c>
      <c r="B193" s="93">
        <v>1500</v>
      </c>
      <c r="C193" s="93">
        <v>1500</v>
      </c>
      <c r="D193" s="93">
        <v>5355.06</v>
      </c>
      <c r="E193" s="93">
        <v>357</v>
      </c>
    </row>
    <row r="194" spans="1:5" ht="12.75" x14ac:dyDescent="0.2">
      <c r="A194" s="65" t="s">
        <v>95</v>
      </c>
      <c r="B194" s="93">
        <v>1500</v>
      </c>
      <c r="C194" s="93">
        <v>1500</v>
      </c>
      <c r="D194" s="93">
        <v>3789.56</v>
      </c>
      <c r="E194" s="93">
        <v>252.64</v>
      </c>
    </row>
    <row r="195" spans="1:5" ht="12.75" x14ac:dyDescent="0.2">
      <c r="A195" s="65" t="s">
        <v>138</v>
      </c>
      <c r="B195" s="93">
        <v>500</v>
      </c>
      <c r="C195" s="93">
        <v>500</v>
      </c>
      <c r="D195" s="93">
        <v>470.22</v>
      </c>
      <c r="E195" s="93">
        <v>94.04</v>
      </c>
    </row>
    <row r="196" spans="1:5" ht="12.75" x14ac:dyDescent="0.2">
      <c r="A196" s="65" t="s">
        <v>25</v>
      </c>
      <c r="B196" s="93">
        <v>45400</v>
      </c>
      <c r="C196" s="93">
        <v>45400</v>
      </c>
      <c r="D196" s="93">
        <v>7589.45</v>
      </c>
      <c r="E196" s="93">
        <v>16.72</v>
      </c>
    </row>
    <row r="197" spans="1:5" ht="12.75" x14ac:dyDescent="0.2">
      <c r="A197" s="65" t="s">
        <v>139</v>
      </c>
      <c r="B197" s="93">
        <v>45000</v>
      </c>
      <c r="C197" s="93">
        <v>45000</v>
      </c>
      <c r="D197" s="93">
        <v>7429.25</v>
      </c>
      <c r="E197" s="93">
        <v>16.510000000000002</v>
      </c>
    </row>
    <row r="198" spans="1:5" ht="12.75" x14ac:dyDescent="0.2">
      <c r="A198" s="65" t="s">
        <v>149</v>
      </c>
      <c r="B198" s="93">
        <v>400</v>
      </c>
      <c r="C198" s="93">
        <v>400</v>
      </c>
      <c r="D198" s="93">
        <v>160.19999999999999</v>
      </c>
      <c r="E198" s="93">
        <v>40.049999999999997</v>
      </c>
    </row>
    <row r="199" spans="1:5" ht="12.75" x14ac:dyDescent="0.2">
      <c r="A199" s="65" t="s">
        <v>27</v>
      </c>
      <c r="B199" s="93">
        <v>400</v>
      </c>
      <c r="C199" s="93">
        <v>400</v>
      </c>
      <c r="D199" s="93">
        <v>1548.28</v>
      </c>
      <c r="E199" s="93">
        <v>387.07</v>
      </c>
    </row>
    <row r="200" spans="1:5" ht="14.25" customHeight="1" x14ac:dyDescent="0.2">
      <c r="A200" s="65" t="s">
        <v>96</v>
      </c>
      <c r="B200" s="93">
        <v>400</v>
      </c>
      <c r="C200" s="93">
        <v>400</v>
      </c>
      <c r="D200" s="93">
        <v>1548.28</v>
      </c>
      <c r="E200" s="93">
        <v>387.07</v>
      </c>
    </row>
    <row r="201" spans="1:5" ht="12.75" x14ac:dyDescent="0.2">
      <c r="A201" s="65" t="s">
        <v>28</v>
      </c>
      <c r="B201" s="93">
        <v>300</v>
      </c>
      <c r="C201" s="93">
        <v>300</v>
      </c>
      <c r="D201" s="93">
        <v>46.33</v>
      </c>
      <c r="E201" s="93">
        <v>15.44</v>
      </c>
    </row>
    <row r="202" spans="1:5" ht="12.75" x14ac:dyDescent="0.2">
      <c r="A202" s="65" t="s">
        <v>97</v>
      </c>
      <c r="B202" s="93">
        <v>300</v>
      </c>
      <c r="C202" s="93">
        <v>300</v>
      </c>
      <c r="D202" s="93">
        <v>46.33</v>
      </c>
      <c r="E202" s="93">
        <v>15.44</v>
      </c>
    </row>
    <row r="203" spans="1:5" ht="12.75" x14ac:dyDescent="0.2">
      <c r="A203" s="65" t="s">
        <v>29</v>
      </c>
      <c r="B203" s="93">
        <v>400</v>
      </c>
      <c r="C203" s="93">
        <v>400</v>
      </c>
      <c r="D203" s="93">
        <v>572.58000000000004</v>
      </c>
      <c r="E203" s="93">
        <v>143.15</v>
      </c>
    </row>
    <row r="204" spans="1:5" ht="12.75" x14ac:dyDescent="0.2">
      <c r="A204" s="65" t="s">
        <v>98</v>
      </c>
      <c r="B204" s="93">
        <v>400</v>
      </c>
      <c r="C204" s="93">
        <v>400</v>
      </c>
      <c r="D204" s="93">
        <v>572.58000000000004</v>
      </c>
      <c r="E204" s="93">
        <v>143.15</v>
      </c>
    </row>
    <row r="205" spans="1:5" ht="12.75" x14ac:dyDescent="0.2">
      <c r="A205" s="65" t="s">
        <v>30</v>
      </c>
      <c r="B205" s="93">
        <v>6000</v>
      </c>
      <c r="C205" s="93">
        <v>6000</v>
      </c>
      <c r="D205" s="93">
        <v>5494.41</v>
      </c>
      <c r="E205" s="93">
        <v>91.57</v>
      </c>
    </row>
    <row r="206" spans="1:5" ht="12.75" x14ac:dyDescent="0.2">
      <c r="A206" s="65" t="s">
        <v>32</v>
      </c>
      <c r="B206" s="93">
        <v>3000</v>
      </c>
      <c r="C206" s="93">
        <v>3000</v>
      </c>
      <c r="D206" s="93">
        <v>1733.87</v>
      </c>
      <c r="E206" s="93">
        <v>57.8</v>
      </c>
    </row>
    <row r="207" spans="1:5" ht="12.75" x14ac:dyDescent="0.2">
      <c r="A207" s="65" t="s">
        <v>101</v>
      </c>
      <c r="B207" s="93">
        <v>3000</v>
      </c>
      <c r="C207" s="93">
        <v>3000</v>
      </c>
      <c r="D207" s="93">
        <v>1733.87</v>
      </c>
      <c r="E207" s="93">
        <v>57.8</v>
      </c>
    </row>
    <row r="208" spans="1:5" ht="12.75" x14ac:dyDescent="0.2">
      <c r="A208" s="65" t="s">
        <v>33</v>
      </c>
      <c r="B208" s="93">
        <v>2000</v>
      </c>
      <c r="C208" s="93">
        <v>2000</v>
      </c>
      <c r="D208" s="93">
        <v>1143.75</v>
      </c>
      <c r="E208" s="93">
        <v>57.19</v>
      </c>
    </row>
    <row r="209" spans="1:5" ht="12.75" x14ac:dyDescent="0.2">
      <c r="A209" s="65" t="s">
        <v>150</v>
      </c>
      <c r="B209" s="93">
        <v>2000</v>
      </c>
      <c r="C209" s="93">
        <v>2000</v>
      </c>
      <c r="D209" s="93">
        <v>1143.75</v>
      </c>
      <c r="E209" s="93">
        <v>57.19</v>
      </c>
    </row>
    <row r="210" spans="1:5" ht="12.75" x14ac:dyDescent="0.2">
      <c r="A210" s="65" t="s">
        <v>34</v>
      </c>
      <c r="B210" s="93">
        <v>1000</v>
      </c>
      <c r="C210" s="93">
        <v>1000</v>
      </c>
      <c r="D210" s="93">
        <v>803.21</v>
      </c>
      <c r="E210" s="93">
        <v>80.319999999999993</v>
      </c>
    </row>
    <row r="211" spans="1:5" ht="12.75" x14ac:dyDescent="0.2">
      <c r="A211" s="65" t="s">
        <v>151</v>
      </c>
      <c r="B211" s="93">
        <v>1000</v>
      </c>
      <c r="C211" s="93">
        <v>1000</v>
      </c>
      <c r="D211" s="93">
        <v>803.21</v>
      </c>
      <c r="E211" s="93">
        <v>80.319999999999993</v>
      </c>
    </row>
    <row r="212" spans="1:5" ht="12.75" x14ac:dyDescent="0.2">
      <c r="A212" s="65" t="s">
        <v>35</v>
      </c>
      <c r="B212" s="93">
        <v>0</v>
      </c>
      <c r="C212" s="93">
        <v>0</v>
      </c>
      <c r="D212" s="93">
        <v>895.83</v>
      </c>
      <c r="E212" s="93">
        <v>0</v>
      </c>
    </row>
    <row r="213" spans="1:5" ht="12.75" x14ac:dyDescent="0.2">
      <c r="A213" s="65" t="s">
        <v>161</v>
      </c>
      <c r="B213" s="93">
        <v>0</v>
      </c>
      <c r="C213" s="93">
        <v>0</v>
      </c>
      <c r="D213" s="93">
        <v>895.83</v>
      </c>
      <c r="E213" s="93">
        <v>0</v>
      </c>
    </row>
    <row r="214" spans="1:5" ht="12.75" x14ac:dyDescent="0.2">
      <c r="A214" s="65" t="s">
        <v>36</v>
      </c>
      <c r="B214" s="93">
        <v>0</v>
      </c>
      <c r="C214" s="93">
        <v>0</v>
      </c>
      <c r="D214" s="93">
        <v>167.75</v>
      </c>
      <c r="E214" s="93">
        <v>0</v>
      </c>
    </row>
    <row r="215" spans="1:5" ht="12.75" x14ac:dyDescent="0.2">
      <c r="A215" s="65" t="s">
        <v>110</v>
      </c>
      <c r="B215" s="93">
        <v>0</v>
      </c>
      <c r="C215" s="93">
        <v>0</v>
      </c>
      <c r="D215" s="93">
        <v>167.75</v>
      </c>
      <c r="E215" s="93">
        <v>0</v>
      </c>
    </row>
    <row r="216" spans="1:5" ht="12.75" x14ac:dyDescent="0.2">
      <c r="A216" s="65" t="s">
        <v>37</v>
      </c>
      <c r="B216" s="93">
        <v>0</v>
      </c>
      <c r="C216" s="93">
        <v>0</v>
      </c>
      <c r="D216" s="93">
        <v>750</v>
      </c>
      <c r="E216" s="93">
        <v>0</v>
      </c>
    </row>
    <row r="217" spans="1:5" ht="12.75" x14ac:dyDescent="0.2">
      <c r="A217" s="65" t="s">
        <v>153</v>
      </c>
      <c r="B217" s="93">
        <v>0</v>
      </c>
      <c r="C217" s="93">
        <v>0</v>
      </c>
      <c r="D217" s="93">
        <v>750</v>
      </c>
      <c r="E217" s="93">
        <v>0</v>
      </c>
    </row>
    <row r="218" spans="1:5" ht="12.75" x14ac:dyDescent="0.2">
      <c r="A218" s="65" t="s">
        <v>38</v>
      </c>
      <c r="B218" s="93">
        <v>800</v>
      </c>
      <c r="C218" s="93">
        <v>800</v>
      </c>
      <c r="D218" s="93">
        <v>1107.53</v>
      </c>
      <c r="E218" s="93">
        <v>138.44</v>
      </c>
    </row>
    <row r="219" spans="1:5" ht="12.75" x14ac:dyDescent="0.2">
      <c r="A219" s="65" t="s">
        <v>71</v>
      </c>
      <c r="B219" s="93">
        <v>500</v>
      </c>
      <c r="C219" s="93">
        <v>500</v>
      </c>
      <c r="D219" s="93">
        <v>0</v>
      </c>
      <c r="E219" s="93">
        <v>0</v>
      </c>
    </row>
    <row r="220" spans="1:5" ht="12.75" x14ac:dyDescent="0.2">
      <c r="A220" s="65" t="s">
        <v>113</v>
      </c>
      <c r="B220" s="93">
        <v>500</v>
      </c>
      <c r="C220" s="93">
        <v>500</v>
      </c>
      <c r="D220" s="93">
        <v>0</v>
      </c>
      <c r="E220" s="93">
        <v>0</v>
      </c>
    </row>
    <row r="221" spans="1:5" ht="12.75" x14ac:dyDescent="0.2">
      <c r="A221" s="65" t="s">
        <v>40</v>
      </c>
      <c r="B221" s="93">
        <v>0</v>
      </c>
      <c r="C221" s="93">
        <v>0</v>
      </c>
      <c r="D221" s="93">
        <v>33.18</v>
      </c>
      <c r="E221" s="93">
        <v>0</v>
      </c>
    </row>
    <row r="222" spans="1:5" ht="12.75" x14ac:dyDescent="0.2">
      <c r="A222" s="65" t="s">
        <v>116</v>
      </c>
      <c r="B222" s="93">
        <v>0</v>
      </c>
      <c r="C222" s="93">
        <v>0</v>
      </c>
      <c r="D222" s="93">
        <v>33.18</v>
      </c>
      <c r="E222" s="93">
        <v>0</v>
      </c>
    </row>
    <row r="223" spans="1:5" ht="12.75" x14ac:dyDescent="0.2">
      <c r="A223" s="65" t="s">
        <v>41</v>
      </c>
      <c r="B223" s="93">
        <v>300</v>
      </c>
      <c r="C223" s="93">
        <v>300</v>
      </c>
      <c r="D223" s="93">
        <v>1074.3499999999999</v>
      </c>
      <c r="E223" s="93">
        <v>358.12</v>
      </c>
    </row>
    <row r="224" spans="1:5" ht="12.75" x14ac:dyDescent="0.2">
      <c r="A224" s="65" t="s">
        <v>117</v>
      </c>
      <c r="B224" s="93">
        <v>300</v>
      </c>
      <c r="C224" s="93">
        <v>300</v>
      </c>
      <c r="D224" s="93">
        <v>1074.3499999999999</v>
      </c>
      <c r="E224" s="93">
        <v>358.12</v>
      </c>
    </row>
    <row r="225" spans="1:5" ht="12.75" x14ac:dyDescent="0.2">
      <c r="A225" s="65" t="s">
        <v>42</v>
      </c>
      <c r="B225" s="93">
        <v>0</v>
      </c>
      <c r="C225" s="93">
        <v>0</v>
      </c>
      <c r="D225" s="93">
        <v>499.03</v>
      </c>
      <c r="E225" s="93">
        <v>0</v>
      </c>
    </row>
    <row r="226" spans="1:5" ht="12.75" x14ac:dyDescent="0.2">
      <c r="A226" s="65" t="s">
        <v>43</v>
      </c>
      <c r="B226" s="93">
        <v>0</v>
      </c>
      <c r="C226" s="93">
        <v>0</v>
      </c>
      <c r="D226" s="93">
        <v>499.03</v>
      </c>
      <c r="E226" s="93">
        <v>0</v>
      </c>
    </row>
    <row r="227" spans="1:5" ht="12.75" x14ac:dyDescent="0.2">
      <c r="A227" s="65" t="s">
        <v>44</v>
      </c>
      <c r="B227" s="93">
        <v>0</v>
      </c>
      <c r="C227" s="93">
        <v>0</v>
      </c>
      <c r="D227" s="93">
        <v>499.03</v>
      </c>
      <c r="E227" s="93">
        <v>0</v>
      </c>
    </row>
    <row r="228" spans="1:5" ht="12.75" x14ac:dyDescent="0.2">
      <c r="A228" s="95" t="s">
        <v>118</v>
      </c>
      <c r="B228" s="94">
        <v>0</v>
      </c>
      <c r="C228" s="94">
        <v>0</v>
      </c>
      <c r="D228" s="94">
        <v>499.03</v>
      </c>
      <c r="E228" s="94">
        <v>0</v>
      </c>
    </row>
    <row r="229" spans="1:5" ht="15" x14ac:dyDescent="0.25">
      <c r="A229" s="160" t="s">
        <v>157</v>
      </c>
      <c r="B229" s="165">
        <v>0</v>
      </c>
      <c r="C229" s="165">
        <v>7000</v>
      </c>
      <c r="D229" s="165">
        <v>0</v>
      </c>
      <c r="E229" s="160">
        <v>0</v>
      </c>
    </row>
    <row r="230" spans="1:5" ht="15" x14ac:dyDescent="0.25">
      <c r="A230" s="160" t="s">
        <v>132</v>
      </c>
      <c r="B230" s="165">
        <v>0</v>
      </c>
      <c r="C230" s="165">
        <v>7000</v>
      </c>
      <c r="D230" s="165">
        <v>0</v>
      </c>
      <c r="E230" s="160">
        <v>0</v>
      </c>
    </row>
    <row r="231" spans="1:5" ht="12.75" x14ac:dyDescent="0.2">
      <c r="A231" s="83" t="s">
        <v>18</v>
      </c>
      <c r="B231" s="92">
        <v>0</v>
      </c>
      <c r="C231" s="92">
        <v>7000</v>
      </c>
      <c r="D231" s="92">
        <v>0</v>
      </c>
      <c r="E231" s="92">
        <v>0</v>
      </c>
    </row>
    <row r="232" spans="1:5" ht="12.75" x14ac:dyDescent="0.2">
      <c r="A232" s="65" t="s">
        <v>30</v>
      </c>
      <c r="B232" s="93">
        <v>0</v>
      </c>
      <c r="C232" s="93">
        <v>7000</v>
      </c>
      <c r="D232" s="93">
        <v>0</v>
      </c>
      <c r="E232" s="93">
        <v>0</v>
      </c>
    </row>
    <row r="233" spans="1:5" ht="12.75" x14ac:dyDescent="0.2">
      <c r="A233" s="65" t="s">
        <v>32</v>
      </c>
      <c r="B233" s="93">
        <v>0</v>
      </c>
      <c r="C233" s="93">
        <v>7000</v>
      </c>
      <c r="D233" s="93">
        <v>0</v>
      </c>
      <c r="E233" s="93">
        <v>0</v>
      </c>
    </row>
    <row r="234" spans="1:5" ht="12.75" x14ac:dyDescent="0.2">
      <c r="A234" s="95" t="s">
        <v>140</v>
      </c>
      <c r="B234" s="94">
        <v>0</v>
      </c>
      <c r="C234" s="94">
        <v>7000</v>
      </c>
      <c r="D234" s="94">
        <v>0</v>
      </c>
      <c r="E234" s="94">
        <v>0</v>
      </c>
    </row>
    <row r="235" spans="1:5" ht="15" x14ac:dyDescent="0.25">
      <c r="A235" s="160" t="s">
        <v>158</v>
      </c>
      <c r="B235" s="165">
        <v>37500</v>
      </c>
      <c r="C235" s="165">
        <v>37500</v>
      </c>
      <c r="D235" s="165">
        <v>25226.53</v>
      </c>
      <c r="E235" s="160">
        <v>67.27</v>
      </c>
    </row>
    <row r="236" spans="1:5" ht="15" x14ac:dyDescent="0.25">
      <c r="A236" s="160" t="s">
        <v>132</v>
      </c>
      <c r="B236" s="165">
        <v>37500</v>
      </c>
      <c r="C236" s="165">
        <v>37500</v>
      </c>
      <c r="D236" s="165">
        <v>25226.53</v>
      </c>
      <c r="E236" s="160">
        <v>67.27</v>
      </c>
    </row>
    <row r="237" spans="1:5" ht="12.75" x14ac:dyDescent="0.2">
      <c r="A237" s="83" t="s">
        <v>13</v>
      </c>
      <c r="B237" s="92">
        <v>36200</v>
      </c>
      <c r="C237" s="92">
        <v>36200</v>
      </c>
      <c r="D237" s="92">
        <v>24846.46</v>
      </c>
      <c r="E237" s="92">
        <v>68.64</v>
      </c>
    </row>
    <row r="238" spans="1:5" ht="12.75" x14ac:dyDescent="0.2">
      <c r="A238" s="65" t="s">
        <v>120</v>
      </c>
      <c r="B238" s="93">
        <v>28500</v>
      </c>
      <c r="C238" s="93">
        <v>28500</v>
      </c>
      <c r="D238" s="93">
        <v>20898.25</v>
      </c>
      <c r="E238" s="93">
        <v>73.33</v>
      </c>
    </row>
    <row r="239" spans="1:5" ht="12.75" x14ac:dyDescent="0.2">
      <c r="A239" s="65" t="s">
        <v>14</v>
      </c>
      <c r="B239" s="93">
        <v>28500</v>
      </c>
      <c r="C239" s="93">
        <v>28500</v>
      </c>
      <c r="D239" s="93">
        <v>20898.25</v>
      </c>
      <c r="E239" s="93">
        <v>73.33</v>
      </c>
    </row>
    <row r="240" spans="1:5" ht="12.75" x14ac:dyDescent="0.2">
      <c r="A240" s="65" t="s">
        <v>121</v>
      </c>
      <c r="B240" s="93">
        <v>28500</v>
      </c>
      <c r="C240" s="93">
        <v>28500</v>
      </c>
      <c r="D240" s="93">
        <v>20898.25</v>
      </c>
      <c r="E240" s="93">
        <v>73.33</v>
      </c>
    </row>
    <row r="241" spans="1:5" ht="12.75" x14ac:dyDescent="0.2">
      <c r="A241" s="65" t="s">
        <v>15</v>
      </c>
      <c r="B241" s="93">
        <v>1400</v>
      </c>
      <c r="C241" s="93">
        <v>1400</v>
      </c>
      <c r="D241" s="93">
        <v>500</v>
      </c>
      <c r="E241" s="93">
        <v>35.71</v>
      </c>
    </row>
    <row r="242" spans="1:5" ht="12.75" x14ac:dyDescent="0.2">
      <c r="A242" s="65" t="s">
        <v>16</v>
      </c>
      <c r="B242" s="93">
        <v>1400</v>
      </c>
      <c r="C242" s="93">
        <v>1400</v>
      </c>
      <c r="D242" s="93">
        <v>500</v>
      </c>
      <c r="E242" s="93">
        <v>35.71</v>
      </c>
    </row>
    <row r="243" spans="1:5" ht="12.75" x14ac:dyDescent="0.2">
      <c r="A243" s="65" t="s">
        <v>122</v>
      </c>
      <c r="B243" s="93">
        <v>600</v>
      </c>
      <c r="C243" s="93">
        <v>600</v>
      </c>
      <c r="D243" s="93">
        <v>200</v>
      </c>
      <c r="E243" s="93">
        <v>33.33</v>
      </c>
    </row>
    <row r="244" spans="1:5" ht="12.75" x14ac:dyDescent="0.2">
      <c r="A244" s="65" t="s">
        <v>123</v>
      </c>
      <c r="B244" s="93">
        <v>200</v>
      </c>
      <c r="C244" s="93">
        <v>200</v>
      </c>
      <c r="D244" s="93">
        <v>0</v>
      </c>
      <c r="E244" s="93"/>
    </row>
    <row r="245" spans="1:5" ht="12.75" x14ac:dyDescent="0.2">
      <c r="A245" s="65" t="s">
        <v>125</v>
      </c>
      <c r="B245" s="93">
        <v>600</v>
      </c>
      <c r="C245" s="93">
        <v>600</v>
      </c>
      <c r="D245" s="93">
        <v>300</v>
      </c>
      <c r="E245" s="93">
        <v>50</v>
      </c>
    </row>
    <row r="246" spans="1:5" ht="12.75" x14ac:dyDescent="0.2">
      <c r="A246" s="65" t="s">
        <v>17</v>
      </c>
      <c r="B246" s="93">
        <v>6300</v>
      </c>
      <c r="C246" s="93">
        <v>6300</v>
      </c>
      <c r="D246" s="93">
        <v>3448.21</v>
      </c>
      <c r="E246" s="93">
        <v>54.73</v>
      </c>
    </row>
    <row r="247" spans="1:5" ht="12.75" x14ac:dyDescent="0.2">
      <c r="A247" s="65" t="s">
        <v>127</v>
      </c>
      <c r="B247" s="93">
        <v>6300</v>
      </c>
      <c r="C247" s="93">
        <v>6300</v>
      </c>
      <c r="D247" s="93">
        <v>3448.21</v>
      </c>
      <c r="E247" s="93">
        <v>54.73</v>
      </c>
    </row>
    <row r="248" spans="1:5" ht="12.75" x14ac:dyDescent="0.2">
      <c r="A248" s="65" t="s">
        <v>128</v>
      </c>
      <c r="B248" s="93">
        <v>6300</v>
      </c>
      <c r="C248" s="93">
        <v>6300</v>
      </c>
      <c r="D248" s="93">
        <v>3448.21</v>
      </c>
      <c r="E248" s="93">
        <v>54.73</v>
      </c>
    </row>
    <row r="249" spans="1:5" ht="12.75" x14ac:dyDescent="0.2">
      <c r="A249" s="65" t="s">
        <v>18</v>
      </c>
      <c r="B249" s="93">
        <v>1300</v>
      </c>
      <c r="C249" s="93">
        <v>1300</v>
      </c>
      <c r="D249" s="93">
        <v>380.07</v>
      </c>
      <c r="E249" s="93">
        <v>29.24</v>
      </c>
    </row>
    <row r="250" spans="1:5" ht="12.75" x14ac:dyDescent="0.2">
      <c r="A250" s="65" t="s">
        <v>19</v>
      </c>
      <c r="B250" s="93">
        <v>900</v>
      </c>
      <c r="C250" s="93">
        <v>900</v>
      </c>
      <c r="D250" s="93">
        <v>380.07</v>
      </c>
      <c r="E250" s="93">
        <v>42.23</v>
      </c>
    </row>
    <row r="251" spans="1:5" ht="12.75" x14ac:dyDescent="0.2">
      <c r="A251" s="65" t="s">
        <v>20</v>
      </c>
      <c r="B251" s="93">
        <v>300</v>
      </c>
      <c r="C251" s="93">
        <v>300</v>
      </c>
      <c r="D251" s="93">
        <v>114.62</v>
      </c>
      <c r="E251" s="93">
        <v>38.21</v>
      </c>
    </row>
    <row r="252" spans="1:5" ht="12.75" x14ac:dyDescent="0.2">
      <c r="A252" s="65" t="s">
        <v>88</v>
      </c>
      <c r="B252" s="93">
        <v>300</v>
      </c>
      <c r="C252" s="93">
        <v>300</v>
      </c>
      <c r="D252" s="93">
        <v>114.62</v>
      </c>
      <c r="E252" s="93">
        <v>38.21</v>
      </c>
    </row>
    <row r="253" spans="1:5" ht="12.75" x14ac:dyDescent="0.2">
      <c r="A253" s="65" t="s">
        <v>21</v>
      </c>
      <c r="B253" s="93">
        <v>300</v>
      </c>
      <c r="C253" s="93">
        <v>300</v>
      </c>
      <c r="D253" s="93">
        <v>265.45</v>
      </c>
      <c r="E253" s="93">
        <v>88.48</v>
      </c>
    </row>
    <row r="254" spans="1:5" ht="12.75" x14ac:dyDescent="0.2">
      <c r="A254" s="65" t="s">
        <v>129</v>
      </c>
      <c r="B254" s="93">
        <v>300</v>
      </c>
      <c r="C254" s="93">
        <v>300</v>
      </c>
      <c r="D254" s="93">
        <v>265.45</v>
      </c>
      <c r="E254" s="93">
        <v>88.48</v>
      </c>
    </row>
    <row r="255" spans="1:5" ht="12.75" x14ac:dyDescent="0.2">
      <c r="A255" s="65" t="s">
        <v>22</v>
      </c>
      <c r="B255" s="93">
        <v>300</v>
      </c>
      <c r="C255" s="93">
        <v>300</v>
      </c>
      <c r="D255" s="93">
        <v>0</v>
      </c>
      <c r="E255" s="93">
        <v>0</v>
      </c>
    </row>
    <row r="256" spans="1:5" ht="12.75" x14ac:dyDescent="0.2">
      <c r="A256" s="65" t="s">
        <v>91</v>
      </c>
      <c r="B256" s="93">
        <v>300</v>
      </c>
      <c r="C256" s="93">
        <v>300</v>
      </c>
      <c r="D256" s="93">
        <v>0</v>
      </c>
      <c r="E256" s="93">
        <v>0</v>
      </c>
    </row>
    <row r="257" spans="1:5" ht="12.75" x14ac:dyDescent="0.2">
      <c r="A257" s="65" t="s">
        <v>30</v>
      </c>
      <c r="B257" s="93">
        <v>400</v>
      </c>
      <c r="C257" s="93">
        <v>400</v>
      </c>
      <c r="D257" s="93">
        <v>0</v>
      </c>
      <c r="E257" s="93">
        <v>0</v>
      </c>
    </row>
    <row r="258" spans="1:5" ht="12.75" x14ac:dyDescent="0.2">
      <c r="A258" s="65" t="s">
        <v>34</v>
      </c>
      <c r="B258" s="93">
        <v>400</v>
      </c>
      <c r="C258" s="93">
        <v>400</v>
      </c>
      <c r="D258" s="93">
        <v>0</v>
      </c>
      <c r="E258" s="93">
        <v>0</v>
      </c>
    </row>
    <row r="259" spans="1:5" ht="12.75" x14ac:dyDescent="0.2">
      <c r="A259" s="95" t="s">
        <v>105</v>
      </c>
      <c r="B259" s="94">
        <v>400</v>
      </c>
      <c r="C259" s="94">
        <v>400</v>
      </c>
      <c r="D259" s="94">
        <v>0</v>
      </c>
      <c r="E259" s="94">
        <v>0</v>
      </c>
    </row>
    <row r="260" spans="1:5" ht="15" x14ac:dyDescent="0.25">
      <c r="A260" s="160" t="s">
        <v>159</v>
      </c>
      <c r="B260" s="165">
        <v>180000</v>
      </c>
      <c r="C260" s="165">
        <v>180000</v>
      </c>
      <c r="D260" s="165">
        <v>89643.65</v>
      </c>
      <c r="E260" s="160">
        <v>49.8</v>
      </c>
    </row>
    <row r="261" spans="1:5" ht="15" x14ac:dyDescent="0.25">
      <c r="A261" s="160" t="s">
        <v>132</v>
      </c>
      <c r="B261" s="165">
        <v>98908</v>
      </c>
      <c r="C261" s="165">
        <v>98908</v>
      </c>
      <c r="D261" s="165">
        <v>36707.74</v>
      </c>
      <c r="E261" s="160">
        <v>37.11</v>
      </c>
    </row>
    <row r="262" spans="1:5" ht="12.75" x14ac:dyDescent="0.2">
      <c r="A262" s="83" t="s">
        <v>13</v>
      </c>
      <c r="B262" s="92">
        <v>93408</v>
      </c>
      <c r="C262" s="92">
        <v>93408</v>
      </c>
      <c r="D262" s="92">
        <v>35356.730000000003</v>
      </c>
      <c r="E262" s="92">
        <v>37.85</v>
      </c>
    </row>
    <row r="263" spans="1:5" ht="12.75" x14ac:dyDescent="0.2">
      <c r="A263" s="65" t="s">
        <v>120</v>
      </c>
      <c r="B263" s="93">
        <v>70908</v>
      </c>
      <c r="C263" s="93">
        <v>70908</v>
      </c>
      <c r="D263" s="93">
        <v>26989.75</v>
      </c>
      <c r="E263" s="93">
        <v>38.06</v>
      </c>
    </row>
    <row r="264" spans="1:5" ht="12.75" x14ac:dyDescent="0.2">
      <c r="A264" s="65" t="s">
        <v>14</v>
      </c>
      <c r="B264" s="93">
        <v>70908</v>
      </c>
      <c r="C264" s="93">
        <v>70908</v>
      </c>
      <c r="D264" s="93">
        <v>26989.75</v>
      </c>
      <c r="E264" s="93">
        <v>38.06</v>
      </c>
    </row>
    <row r="265" spans="1:5" ht="12.75" x14ac:dyDescent="0.2">
      <c r="A265" s="65" t="s">
        <v>121</v>
      </c>
      <c r="B265" s="93">
        <v>70908</v>
      </c>
      <c r="C265" s="93">
        <v>70908</v>
      </c>
      <c r="D265" s="93">
        <v>26989.75</v>
      </c>
      <c r="E265" s="93">
        <v>38.06</v>
      </c>
    </row>
    <row r="266" spans="1:5" ht="12.75" x14ac:dyDescent="0.2">
      <c r="A266" s="65" t="s">
        <v>15</v>
      </c>
      <c r="B266" s="93">
        <v>11500</v>
      </c>
      <c r="C266" s="93">
        <v>11500</v>
      </c>
      <c r="D266" s="93">
        <v>4500</v>
      </c>
      <c r="E266" s="93">
        <v>39.130000000000003</v>
      </c>
    </row>
    <row r="267" spans="1:5" ht="12.75" x14ac:dyDescent="0.2">
      <c r="A267" s="65" t="s">
        <v>16</v>
      </c>
      <c r="B267" s="93">
        <v>11500</v>
      </c>
      <c r="C267" s="93">
        <v>11500</v>
      </c>
      <c r="D267" s="93">
        <v>4500</v>
      </c>
      <c r="E267" s="93">
        <v>39.130000000000003</v>
      </c>
    </row>
    <row r="268" spans="1:5" ht="12.75" x14ac:dyDescent="0.2">
      <c r="A268" s="65" t="s">
        <v>122</v>
      </c>
      <c r="B268" s="93">
        <v>4000</v>
      </c>
      <c r="C268" s="93">
        <v>4000</v>
      </c>
      <c r="D268" s="93">
        <v>1200</v>
      </c>
      <c r="E268" s="93">
        <v>30</v>
      </c>
    </row>
    <row r="269" spans="1:5" ht="12.75" x14ac:dyDescent="0.2">
      <c r="A269" s="65" t="s">
        <v>123</v>
      </c>
      <c r="B269" s="93">
        <v>2000</v>
      </c>
      <c r="C269" s="93">
        <v>2000</v>
      </c>
      <c r="D269" s="93">
        <v>0</v>
      </c>
      <c r="E269" s="93">
        <v>0</v>
      </c>
    </row>
    <row r="270" spans="1:5" ht="12.75" x14ac:dyDescent="0.2">
      <c r="A270" s="65" t="s">
        <v>124</v>
      </c>
      <c r="B270" s="93">
        <v>1500</v>
      </c>
      <c r="C270" s="93">
        <v>1500</v>
      </c>
      <c r="D270" s="93">
        <v>0</v>
      </c>
      <c r="E270" s="93">
        <v>0</v>
      </c>
    </row>
    <row r="271" spans="1:5" ht="12.75" x14ac:dyDescent="0.2">
      <c r="A271" s="65" t="s">
        <v>125</v>
      </c>
      <c r="B271" s="93">
        <v>4000</v>
      </c>
      <c r="C271" s="93">
        <v>4000</v>
      </c>
      <c r="D271" s="93">
        <v>3300</v>
      </c>
      <c r="E271" s="93">
        <v>82.5</v>
      </c>
    </row>
    <row r="272" spans="1:5" ht="12.75" x14ac:dyDescent="0.2">
      <c r="A272" s="65" t="s">
        <v>17</v>
      </c>
      <c r="B272" s="93">
        <v>11000</v>
      </c>
      <c r="C272" s="93">
        <v>11000</v>
      </c>
      <c r="D272" s="93">
        <v>3866.98</v>
      </c>
      <c r="E272" s="93">
        <v>35.15</v>
      </c>
    </row>
    <row r="273" spans="1:5" ht="12.75" x14ac:dyDescent="0.2">
      <c r="A273" s="65" t="s">
        <v>127</v>
      </c>
      <c r="B273" s="93">
        <v>11000</v>
      </c>
      <c r="C273" s="93">
        <v>11000</v>
      </c>
      <c r="D273" s="93">
        <v>3866.98</v>
      </c>
      <c r="E273" s="93">
        <v>35.15</v>
      </c>
    </row>
    <row r="274" spans="1:5" ht="12.75" x14ac:dyDescent="0.2">
      <c r="A274" s="65" t="s">
        <v>128</v>
      </c>
      <c r="B274" s="93">
        <v>11000</v>
      </c>
      <c r="C274" s="93">
        <v>11000</v>
      </c>
      <c r="D274" s="93">
        <v>3866.98</v>
      </c>
      <c r="E274" s="93">
        <v>35.15</v>
      </c>
    </row>
    <row r="275" spans="1:5" ht="12.75" x14ac:dyDescent="0.2">
      <c r="A275" s="65" t="s">
        <v>18</v>
      </c>
      <c r="B275" s="93">
        <v>5500</v>
      </c>
      <c r="C275" s="93">
        <v>5500</v>
      </c>
      <c r="D275" s="93">
        <v>1351.01</v>
      </c>
      <c r="E275" s="93">
        <v>24.56</v>
      </c>
    </row>
    <row r="276" spans="1:5" ht="12.75" x14ac:dyDescent="0.2">
      <c r="A276" s="65" t="s">
        <v>19</v>
      </c>
      <c r="B276" s="93">
        <v>3400</v>
      </c>
      <c r="C276" s="93">
        <v>3400</v>
      </c>
      <c r="D276" s="93">
        <v>1351.01</v>
      </c>
      <c r="E276" s="93">
        <v>39.74</v>
      </c>
    </row>
    <row r="277" spans="1:5" ht="12.75" x14ac:dyDescent="0.2">
      <c r="A277" s="65" t="s">
        <v>20</v>
      </c>
      <c r="B277" s="93">
        <v>500</v>
      </c>
      <c r="C277" s="93">
        <v>500</v>
      </c>
      <c r="D277" s="93">
        <v>242.82</v>
      </c>
      <c r="E277" s="93">
        <v>48.56</v>
      </c>
    </row>
    <row r="278" spans="1:5" ht="12.75" x14ac:dyDescent="0.2">
      <c r="A278" s="65" t="s">
        <v>88</v>
      </c>
      <c r="B278" s="93">
        <v>500</v>
      </c>
      <c r="C278" s="93">
        <v>500</v>
      </c>
      <c r="D278" s="93">
        <v>204.62</v>
      </c>
      <c r="E278" s="93">
        <v>40.92</v>
      </c>
    </row>
    <row r="279" spans="1:5" ht="12.75" x14ac:dyDescent="0.2">
      <c r="A279" s="65" t="s">
        <v>90</v>
      </c>
      <c r="B279" s="93">
        <v>0</v>
      </c>
      <c r="C279" s="93">
        <v>0</v>
      </c>
      <c r="D279" s="93">
        <v>38.200000000000003</v>
      </c>
      <c r="E279" s="93">
        <v>0</v>
      </c>
    </row>
    <row r="280" spans="1:5" ht="12.75" x14ac:dyDescent="0.2">
      <c r="A280" s="65" t="s">
        <v>21</v>
      </c>
      <c r="B280" s="93">
        <v>2900</v>
      </c>
      <c r="C280" s="93">
        <v>2900</v>
      </c>
      <c r="D280" s="93">
        <v>1108.19</v>
      </c>
      <c r="E280" s="93">
        <v>38.21</v>
      </c>
    </row>
    <row r="281" spans="1:5" ht="12.75" x14ac:dyDescent="0.2">
      <c r="A281" s="65" t="s">
        <v>129</v>
      </c>
      <c r="B281" s="93">
        <v>2900</v>
      </c>
      <c r="C281" s="93">
        <v>2900</v>
      </c>
      <c r="D281" s="93">
        <v>1108.19</v>
      </c>
      <c r="E281" s="93">
        <v>38.21</v>
      </c>
    </row>
    <row r="282" spans="1:5" ht="12.75" x14ac:dyDescent="0.2">
      <c r="A282" s="65" t="s">
        <v>30</v>
      </c>
      <c r="B282" s="93">
        <v>2100</v>
      </c>
      <c r="C282" s="93">
        <v>2100</v>
      </c>
      <c r="D282" s="93">
        <v>0</v>
      </c>
      <c r="E282" s="93">
        <v>0</v>
      </c>
    </row>
    <row r="283" spans="1:5" ht="12.75" x14ac:dyDescent="0.2">
      <c r="A283" s="65" t="s">
        <v>34</v>
      </c>
      <c r="B283" s="93">
        <v>2100</v>
      </c>
      <c r="C283" s="93">
        <v>2100</v>
      </c>
      <c r="D283" s="93">
        <v>0</v>
      </c>
      <c r="E283" s="93">
        <v>0</v>
      </c>
    </row>
    <row r="284" spans="1:5" ht="12.75" x14ac:dyDescent="0.2">
      <c r="A284" s="65" t="s">
        <v>105</v>
      </c>
      <c r="B284" s="93">
        <v>2100</v>
      </c>
      <c r="C284" s="93">
        <v>2100</v>
      </c>
      <c r="D284" s="93">
        <v>0</v>
      </c>
      <c r="E284" s="93">
        <v>0</v>
      </c>
    </row>
    <row r="285" spans="1:5" ht="15" x14ac:dyDescent="0.25">
      <c r="A285" s="156" t="s">
        <v>211</v>
      </c>
      <c r="B285" s="157">
        <v>0</v>
      </c>
      <c r="C285" s="157">
        <v>0</v>
      </c>
      <c r="D285" s="157">
        <v>0</v>
      </c>
      <c r="E285" s="157">
        <v>0</v>
      </c>
    </row>
    <row r="286" spans="1:5" ht="12.75" x14ac:dyDescent="0.2">
      <c r="A286" s="65" t="s">
        <v>13</v>
      </c>
      <c r="B286" s="93">
        <v>0</v>
      </c>
      <c r="C286" s="93">
        <v>0</v>
      </c>
      <c r="D286" s="93">
        <v>0</v>
      </c>
      <c r="E286" s="93">
        <v>0</v>
      </c>
    </row>
    <row r="287" spans="1:5" ht="12.75" x14ac:dyDescent="0.2">
      <c r="A287" s="65" t="s">
        <v>120</v>
      </c>
      <c r="B287" s="93">
        <v>0</v>
      </c>
      <c r="C287" s="93">
        <v>0</v>
      </c>
      <c r="D287" s="93">
        <v>0</v>
      </c>
      <c r="E287" s="93">
        <v>0</v>
      </c>
    </row>
    <row r="288" spans="1:5" ht="12.75" x14ac:dyDescent="0.2">
      <c r="A288" s="65" t="s">
        <v>14</v>
      </c>
      <c r="B288" s="93">
        <v>0</v>
      </c>
      <c r="C288" s="93">
        <v>0</v>
      </c>
      <c r="D288" s="93">
        <v>0</v>
      </c>
      <c r="E288" s="93">
        <v>0</v>
      </c>
    </row>
    <row r="289" spans="1:5" ht="12.75" x14ac:dyDescent="0.2">
      <c r="A289" s="65" t="s">
        <v>121</v>
      </c>
      <c r="B289" s="93">
        <v>0</v>
      </c>
      <c r="C289" s="93">
        <v>0</v>
      </c>
      <c r="D289" s="93">
        <v>0</v>
      </c>
      <c r="E289" s="93">
        <v>0</v>
      </c>
    </row>
    <row r="290" spans="1:5" ht="12.75" x14ac:dyDescent="0.2">
      <c r="A290" s="65" t="s">
        <v>17</v>
      </c>
      <c r="B290" s="93">
        <v>0</v>
      </c>
      <c r="C290" s="93">
        <v>0</v>
      </c>
      <c r="D290" s="93">
        <v>0</v>
      </c>
      <c r="E290" s="93">
        <v>0</v>
      </c>
    </row>
    <row r="291" spans="1:5" ht="12.75" x14ac:dyDescent="0.2">
      <c r="A291" s="65" t="s">
        <v>127</v>
      </c>
      <c r="B291" s="93">
        <v>0</v>
      </c>
      <c r="C291" s="93">
        <v>0</v>
      </c>
      <c r="D291" s="93">
        <v>0</v>
      </c>
      <c r="E291" s="93">
        <v>0</v>
      </c>
    </row>
    <row r="292" spans="1:5" ht="12.75" x14ac:dyDescent="0.2">
      <c r="A292" s="95" t="s">
        <v>128</v>
      </c>
      <c r="B292" s="94">
        <v>0</v>
      </c>
      <c r="C292" s="94">
        <v>0</v>
      </c>
      <c r="D292" s="94">
        <v>0</v>
      </c>
      <c r="E292" s="94">
        <v>0</v>
      </c>
    </row>
    <row r="293" spans="1:5" ht="15" x14ac:dyDescent="0.25">
      <c r="A293" s="160" t="s">
        <v>212</v>
      </c>
      <c r="B293" s="165">
        <v>81092</v>
      </c>
      <c r="C293" s="165">
        <v>81092</v>
      </c>
      <c r="D293" s="165">
        <v>52935.91</v>
      </c>
      <c r="E293" s="160">
        <v>65.28</v>
      </c>
    </row>
    <row r="294" spans="1:5" ht="12.75" x14ac:dyDescent="0.2">
      <c r="A294" s="83" t="s">
        <v>13</v>
      </c>
      <c r="B294" s="92">
        <v>81092</v>
      </c>
      <c r="C294" s="92">
        <v>81092</v>
      </c>
      <c r="D294" s="92">
        <v>52935.91</v>
      </c>
      <c r="E294" s="92">
        <v>65.28</v>
      </c>
    </row>
    <row r="295" spans="1:5" ht="12.75" x14ac:dyDescent="0.2">
      <c r="A295" s="65" t="s">
        <v>120</v>
      </c>
      <c r="B295" s="93">
        <v>68500</v>
      </c>
      <c r="C295" s="93">
        <v>68500</v>
      </c>
      <c r="D295" s="93">
        <v>44935.199999999997</v>
      </c>
      <c r="E295" s="93">
        <v>65.599999999999994</v>
      </c>
    </row>
    <row r="296" spans="1:5" ht="12.75" x14ac:dyDescent="0.2">
      <c r="A296" s="65" t="s">
        <v>14</v>
      </c>
      <c r="B296" s="93">
        <v>68500</v>
      </c>
      <c r="C296" s="93">
        <v>68500</v>
      </c>
      <c r="D296" s="93">
        <v>44935.199999999997</v>
      </c>
      <c r="E296" s="93">
        <v>65.599999999999994</v>
      </c>
    </row>
    <row r="297" spans="1:5" ht="12.75" x14ac:dyDescent="0.2">
      <c r="A297" s="65" t="s">
        <v>121</v>
      </c>
      <c r="B297" s="93">
        <v>68500</v>
      </c>
      <c r="C297" s="93">
        <v>68500</v>
      </c>
      <c r="D297" s="93">
        <v>44935.199999999997</v>
      </c>
      <c r="E297" s="93">
        <v>65.599999999999994</v>
      </c>
    </row>
    <row r="298" spans="1:5" ht="12.75" x14ac:dyDescent="0.2">
      <c r="A298" s="65" t="s">
        <v>17</v>
      </c>
      <c r="B298" s="93">
        <v>12592</v>
      </c>
      <c r="C298" s="93">
        <v>12592</v>
      </c>
      <c r="D298" s="93">
        <v>8000.71</v>
      </c>
      <c r="E298" s="93">
        <v>63.54</v>
      </c>
    </row>
    <row r="299" spans="1:5" ht="12.75" x14ac:dyDescent="0.2">
      <c r="A299" s="65" t="s">
        <v>127</v>
      </c>
      <c r="B299" s="93">
        <v>12592</v>
      </c>
      <c r="C299" s="93">
        <v>12592</v>
      </c>
      <c r="D299" s="93">
        <v>8000.71</v>
      </c>
      <c r="E299" s="93">
        <v>63.54</v>
      </c>
    </row>
    <row r="300" spans="1:5" ht="12.75" x14ac:dyDescent="0.2">
      <c r="A300" s="95" t="s">
        <v>128</v>
      </c>
      <c r="B300" s="94">
        <v>12592</v>
      </c>
      <c r="C300" s="94">
        <v>12592</v>
      </c>
      <c r="D300" s="94">
        <v>8000.71</v>
      </c>
      <c r="E300" s="94">
        <v>63.54</v>
      </c>
    </row>
    <row r="301" spans="1:5" ht="15" x14ac:dyDescent="0.25">
      <c r="A301" s="160" t="s">
        <v>160</v>
      </c>
      <c r="B301" s="165">
        <v>21000</v>
      </c>
      <c r="C301" s="165">
        <v>21000</v>
      </c>
      <c r="D301" s="165">
        <v>13769.31</v>
      </c>
      <c r="E301" s="160">
        <v>65.569999999999993</v>
      </c>
    </row>
    <row r="302" spans="1:5" ht="15" x14ac:dyDescent="0.25">
      <c r="A302" s="160" t="s">
        <v>132</v>
      </c>
      <c r="B302" s="165">
        <v>14500</v>
      </c>
      <c r="C302" s="165">
        <v>14500</v>
      </c>
      <c r="D302" s="165">
        <v>8526.11</v>
      </c>
      <c r="E302" s="160">
        <v>58.8</v>
      </c>
    </row>
    <row r="303" spans="1:5" ht="12.75" x14ac:dyDescent="0.2">
      <c r="A303" s="83" t="s">
        <v>18</v>
      </c>
      <c r="B303" s="92">
        <v>14500</v>
      </c>
      <c r="C303" s="92">
        <v>14500</v>
      </c>
      <c r="D303" s="92">
        <v>8526.11</v>
      </c>
      <c r="E303" s="92">
        <v>58.8</v>
      </c>
    </row>
    <row r="304" spans="1:5" ht="12.75" x14ac:dyDescent="0.2">
      <c r="A304" s="65" t="s">
        <v>30</v>
      </c>
      <c r="B304" s="93">
        <v>14500</v>
      </c>
      <c r="C304" s="93">
        <v>14500</v>
      </c>
      <c r="D304" s="93">
        <v>8526.11</v>
      </c>
      <c r="E304" s="93">
        <v>58.8</v>
      </c>
    </row>
    <row r="305" spans="1:5" ht="12.75" x14ac:dyDescent="0.2">
      <c r="A305" s="65" t="s">
        <v>35</v>
      </c>
      <c r="B305" s="93">
        <v>14500</v>
      </c>
      <c r="C305" s="93">
        <v>14500</v>
      </c>
      <c r="D305" s="93">
        <v>8526.11</v>
      </c>
      <c r="E305" s="93">
        <v>58.8</v>
      </c>
    </row>
    <row r="306" spans="1:5" ht="12.75" x14ac:dyDescent="0.2">
      <c r="A306" s="65" t="s">
        <v>161</v>
      </c>
      <c r="B306" s="93">
        <v>14500</v>
      </c>
      <c r="C306" s="93">
        <v>14500</v>
      </c>
      <c r="D306" s="93">
        <v>8526.11</v>
      </c>
      <c r="E306" s="93">
        <v>58.8</v>
      </c>
    </row>
    <row r="307" spans="1:5" ht="12.75" x14ac:dyDescent="0.2">
      <c r="A307" s="96" t="s">
        <v>208</v>
      </c>
      <c r="B307" s="97">
        <v>6500</v>
      </c>
      <c r="C307" s="97">
        <v>6500</v>
      </c>
      <c r="D307" s="97">
        <v>140</v>
      </c>
      <c r="E307" s="97">
        <v>2.15</v>
      </c>
    </row>
    <row r="308" spans="1:5" ht="12.75" x14ac:dyDescent="0.2">
      <c r="A308" s="65" t="s">
        <v>18</v>
      </c>
      <c r="B308" s="93">
        <v>6500</v>
      </c>
      <c r="C308" s="93">
        <v>6500</v>
      </c>
      <c r="D308" s="93">
        <v>0</v>
      </c>
      <c r="E308" s="93">
        <v>0</v>
      </c>
    </row>
    <row r="309" spans="1:5" ht="12.75" x14ac:dyDescent="0.2">
      <c r="A309" s="65" t="s">
        <v>19</v>
      </c>
      <c r="B309" s="93">
        <v>500</v>
      </c>
      <c r="C309" s="93">
        <v>500</v>
      </c>
      <c r="D309" s="93">
        <v>0</v>
      </c>
      <c r="E309" s="93">
        <v>0</v>
      </c>
    </row>
    <row r="310" spans="1:5" ht="12.75" x14ac:dyDescent="0.2">
      <c r="A310" s="65" t="s">
        <v>20</v>
      </c>
      <c r="B310" s="93">
        <v>500</v>
      </c>
      <c r="C310" s="93">
        <v>500</v>
      </c>
      <c r="D310" s="93">
        <v>0</v>
      </c>
      <c r="E310" s="93">
        <v>0</v>
      </c>
    </row>
    <row r="311" spans="1:5" ht="12.75" x14ac:dyDescent="0.2">
      <c r="A311" s="65" t="s">
        <v>88</v>
      </c>
      <c r="B311" s="93">
        <v>500</v>
      </c>
      <c r="C311" s="93">
        <v>500</v>
      </c>
      <c r="D311" s="93">
        <v>0</v>
      </c>
      <c r="E311" s="93">
        <v>0</v>
      </c>
    </row>
    <row r="312" spans="1:5" ht="12.75" x14ac:dyDescent="0.2">
      <c r="A312" s="65" t="s">
        <v>23</v>
      </c>
      <c r="B312" s="93">
        <v>5500</v>
      </c>
      <c r="C312" s="93">
        <v>5500</v>
      </c>
      <c r="D312" s="93">
        <v>0</v>
      </c>
      <c r="E312" s="93">
        <v>0</v>
      </c>
    </row>
    <row r="313" spans="1:5" ht="12.75" x14ac:dyDescent="0.2">
      <c r="A313" s="65" t="s">
        <v>24</v>
      </c>
      <c r="B313" s="93">
        <v>2000</v>
      </c>
      <c r="C313" s="93">
        <v>2000</v>
      </c>
      <c r="D313" s="93">
        <v>0</v>
      </c>
      <c r="E313" s="93">
        <v>0</v>
      </c>
    </row>
    <row r="314" spans="1:5" ht="12.75" x14ac:dyDescent="0.2">
      <c r="A314" s="65" t="s">
        <v>94</v>
      </c>
      <c r="B314" s="93">
        <v>1000</v>
      </c>
      <c r="C314" s="93">
        <v>1000</v>
      </c>
      <c r="D314" s="93">
        <v>0</v>
      </c>
      <c r="E314" s="93">
        <v>0</v>
      </c>
    </row>
    <row r="315" spans="1:5" ht="12.75" x14ac:dyDescent="0.2">
      <c r="A315" s="65" t="s">
        <v>95</v>
      </c>
      <c r="B315" s="93">
        <v>1000</v>
      </c>
      <c r="C315" s="93">
        <v>1000</v>
      </c>
      <c r="D315" s="93">
        <v>0</v>
      </c>
      <c r="E315" s="93">
        <v>0</v>
      </c>
    </row>
    <row r="316" spans="1:5" ht="12.75" x14ac:dyDescent="0.2">
      <c r="A316" s="65" t="s">
        <v>28</v>
      </c>
      <c r="B316" s="93">
        <v>3500</v>
      </c>
      <c r="C316" s="93">
        <v>3500</v>
      </c>
      <c r="D316" s="93">
        <v>0</v>
      </c>
      <c r="E316" s="93">
        <v>0</v>
      </c>
    </row>
    <row r="317" spans="1:5" ht="12.75" x14ac:dyDescent="0.2">
      <c r="A317" s="65" t="s">
        <v>97</v>
      </c>
      <c r="B317" s="93">
        <v>3500</v>
      </c>
      <c r="C317" s="93">
        <v>3500</v>
      </c>
      <c r="D317" s="93">
        <v>0</v>
      </c>
      <c r="E317" s="93">
        <v>0</v>
      </c>
    </row>
    <row r="318" spans="1:5" ht="12.75" x14ac:dyDescent="0.2">
      <c r="A318" s="65" t="s">
        <v>30</v>
      </c>
      <c r="B318" s="93">
        <v>500</v>
      </c>
      <c r="C318" s="93">
        <v>500</v>
      </c>
      <c r="D318" s="93">
        <v>0</v>
      </c>
      <c r="E318" s="93">
        <v>0</v>
      </c>
    </row>
    <row r="319" spans="1:5" ht="12.75" x14ac:dyDescent="0.2">
      <c r="A319" s="65" t="s">
        <v>31</v>
      </c>
      <c r="B319" s="93">
        <v>500</v>
      </c>
      <c r="C319" s="93">
        <v>500</v>
      </c>
      <c r="D319" s="93">
        <v>0</v>
      </c>
      <c r="E319" s="93">
        <v>0</v>
      </c>
    </row>
    <row r="320" spans="1:5" ht="12.75" x14ac:dyDescent="0.2">
      <c r="A320" s="65" t="s">
        <v>193</v>
      </c>
      <c r="B320" s="93">
        <v>500</v>
      </c>
      <c r="C320" s="93">
        <v>500</v>
      </c>
      <c r="D320" s="93">
        <v>0</v>
      </c>
      <c r="E320" s="93">
        <v>0</v>
      </c>
    </row>
    <row r="321" spans="1:5" ht="12.75" x14ac:dyDescent="0.2">
      <c r="A321" s="65" t="s">
        <v>45</v>
      </c>
      <c r="B321" s="93">
        <v>0</v>
      </c>
      <c r="C321" s="93">
        <v>0</v>
      </c>
      <c r="D321" s="93">
        <v>140</v>
      </c>
      <c r="E321" s="93">
        <v>0</v>
      </c>
    </row>
    <row r="322" spans="1:5" ht="12.75" x14ac:dyDescent="0.2">
      <c r="A322" s="65" t="s">
        <v>46</v>
      </c>
      <c r="B322" s="93">
        <v>0</v>
      </c>
      <c r="C322" s="93">
        <v>0</v>
      </c>
      <c r="D322" s="93">
        <v>140</v>
      </c>
      <c r="E322" s="93">
        <v>0</v>
      </c>
    </row>
    <row r="323" spans="1:5" ht="12.75" x14ac:dyDescent="0.2">
      <c r="A323" s="65" t="s">
        <v>47</v>
      </c>
      <c r="B323" s="93">
        <v>0</v>
      </c>
      <c r="C323" s="93">
        <v>0</v>
      </c>
      <c r="D323" s="93">
        <v>140</v>
      </c>
      <c r="E323" s="93">
        <v>0</v>
      </c>
    </row>
    <row r="324" spans="1:5" ht="12.75" x14ac:dyDescent="0.2">
      <c r="A324" s="65" t="s">
        <v>134</v>
      </c>
      <c r="B324" s="93">
        <v>0</v>
      </c>
      <c r="C324" s="93">
        <v>0</v>
      </c>
      <c r="D324" s="93">
        <v>140</v>
      </c>
      <c r="E324" s="93">
        <v>0</v>
      </c>
    </row>
    <row r="325" spans="1:5" ht="12.75" x14ac:dyDescent="0.2">
      <c r="A325" s="96" t="s">
        <v>147</v>
      </c>
      <c r="B325" s="97">
        <v>0</v>
      </c>
      <c r="C325" s="97">
        <v>0</v>
      </c>
      <c r="D325" s="97">
        <v>5103.2</v>
      </c>
      <c r="E325" s="97">
        <v>0</v>
      </c>
    </row>
    <row r="326" spans="1:5" ht="12.75" x14ac:dyDescent="0.2">
      <c r="A326" s="65" t="s">
        <v>18</v>
      </c>
      <c r="B326" s="93">
        <v>0</v>
      </c>
      <c r="C326" s="93">
        <v>0</v>
      </c>
      <c r="D326" s="93">
        <v>5103.2</v>
      </c>
      <c r="E326" s="93">
        <v>0</v>
      </c>
    </row>
    <row r="327" spans="1:5" ht="12.75" x14ac:dyDescent="0.2">
      <c r="A327" s="65" t="s">
        <v>23</v>
      </c>
      <c r="B327" s="93">
        <v>0</v>
      </c>
      <c r="C327" s="93">
        <v>0</v>
      </c>
      <c r="D327" s="93">
        <v>5103.2</v>
      </c>
      <c r="E327" s="93">
        <v>0</v>
      </c>
    </row>
    <row r="328" spans="1:5" ht="12.75" x14ac:dyDescent="0.2">
      <c r="A328" s="65" t="s">
        <v>28</v>
      </c>
      <c r="B328" s="93">
        <v>0</v>
      </c>
      <c r="C328" s="93">
        <v>0</v>
      </c>
      <c r="D328" s="93">
        <v>5103.2</v>
      </c>
      <c r="E328" s="93">
        <v>0</v>
      </c>
    </row>
    <row r="329" spans="1:5" ht="12.75" x14ac:dyDescent="0.2">
      <c r="A329" s="95" t="s">
        <v>97</v>
      </c>
      <c r="B329" s="94">
        <v>0</v>
      </c>
      <c r="C329" s="94">
        <v>0</v>
      </c>
      <c r="D329" s="94">
        <v>5103.2</v>
      </c>
      <c r="E329" s="94">
        <v>0</v>
      </c>
    </row>
    <row r="330" spans="1:5" ht="15" x14ac:dyDescent="0.25">
      <c r="A330" s="160" t="s">
        <v>162</v>
      </c>
      <c r="B330" s="165">
        <v>40000</v>
      </c>
      <c r="C330" s="165">
        <v>40000</v>
      </c>
      <c r="D330" s="165">
        <v>0</v>
      </c>
      <c r="E330" s="160">
        <v>0</v>
      </c>
    </row>
    <row r="331" spans="1:5" ht="15" x14ac:dyDescent="0.25">
      <c r="A331" s="160" t="s">
        <v>208</v>
      </c>
      <c r="B331" s="165">
        <v>40000</v>
      </c>
      <c r="C331" s="165">
        <v>40000</v>
      </c>
      <c r="D331" s="165">
        <v>0</v>
      </c>
      <c r="E331" s="160">
        <v>0</v>
      </c>
    </row>
    <row r="332" spans="1:5" ht="12.75" x14ac:dyDescent="0.2">
      <c r="A332" s="83" t="s">
        <v>49</v>
      </c>
      <c r="B332" s="92">
        <v>40000</v>
      </c>
      <c r="C332" s="92">
        <v>40000</v>
      </c>
      <c r="D332" s="92">
        <v>0</v>
      </c>
      <c r="E332" s="92">
        <v>0</v>
      </c>
    </row>
    <row r="333" spans="1:5" ht="12.75" x14ac:dyDescent="0.2">
      <c r="A333" s="65" t="s">
        <v>53</v>
      </c>
      <c r="B333" s="93">
        <v>40000</v>
      </c>
      <c r="C333" s="93">
        <v>40000</v>
      </c>
      <c r="D333" s="93">
        <v>0</v>
      </c>
      <c r="E333" s="93">
        <v>0</v>
      </c>
    </row>
    <row r="334" spans="1:5" ht="12.75" x14ac:dyDescent="0.2">
      <c r="A334" s="65" t="s">
        <v>163</v>
      </c>
      <c r="B334" s="93">
        <v>40000</v>
      </c>
      <c r="C334" s="93">
        <v>40000</v>
      </c>
      <c r="D334" s="93">
        <v>0</v>
      </c>
      <c r="E334" s="93">
        <v>0</v>
      </c>
    </row>
    <row r="335" spans="1:5" ht="12.75" x14ac:dyDescent="0.2">
      <c r="A335" s="65" t="s">
        <v>164</v>
      </c>
      <c r="B335" s="93">
        <v>40000</v>
      </c>
      <c r="C335" s="93">
        <v>40000</v>
      </c>
      <c r="D335" s="93">
        <v>0</v>
      </c>
      <c r="E335" s="93">
        <v>0</v>
      </c>
    </row>
    <row r="336" spans="1:5" ht="15" x14ac:dyDescent="0.25">
      <c r="A336" s="161" t="s">
        <v>165</v>
      </c>
      <c r="B336" s="161">
        <v>3200</v>
      </c>
      <c r="C336" s="161">
        <v>3200</v>
      </c>
      <c r="D336" s="161">
        <v>2916.9</v>
      </c>
      <c r="E336" s="161">
        <v>91.15</v>
      </c>
    </row>
    <row r="337" spans="1:5" ht="12.75" x14ac:dyDescent="0.2">
      <c r="A337" s="65" t="s">
        <v>213</v>
      </c>
      <c r="B337" s="93">
        <v>200</v>
      </c>
      <c r="C337" s="93">
        <v>200</v>
      </c>
      <c r="D337" s="93">
        <v>0</v>
      </c>
      <c r="E337" s="93">
        <v>0</v>
      </c>
    </row>
    <row r="338" spans="1:5" ht="12.75" x14ac:dyDescent="0.2">
      <c r="A338" s="65" t="s">
        <v>18</v>
      </c>
      <c r="B338" s="93">
        <v>200</v>
      </c>
      <c r="C338" s="93">
        <v>200</v>
      </c>
      <c r="D338" s="93">
        <v>0</v>
      </c>
      <c r="E338" s="93">
        <v>0</v>
      </c>
    </row>
    <row r="339" spans="1:5" ht="12.75" x14ac:dyDescent="0.2">
      <c r="A339" s="65" t="s">
        <v>23</v>
      </c>
      <c r="B339" s="93">
        <v>200</v>
      </c>
      <c r="C339" s="93">
        <v>200</v>
      </c>
      <c r="D339" s="93">
        <v>0</v>
      </c>
      <c r="E339" s="93">
        <v>0</v>
      </c>
    </row>
    <row r="340" spans="1:5" ht="12.75" x14ac:dyDescent="0.2">
      <c r="A340" s="65" t="s">
        <v>25</v>
      </c>
      <c r="B340" s="93">
        <v>200</v>
      </c>
      <c r="C340" s="93">
        <v>200</v>
      </c>
      <c r="D340" s="93">
        <v>0</v>
      </c>
      <c r="E340" s="93">
        <v>0</v>
      </c>
    </row>
    <row r="341" spans="1:5" ht="12.75" x14ac:dyDescent="0.2">
      <c r="A341" s="65" t="s">
        <v>139</v>
      </c>
      <c r="B341" s="93">
        <v>200</v>
      </c>
      <c r="C341" s="93">
        <v>200</v>
      </c>
      <c r="D341" s="93">
        <v>0</v>
      </c>
      <c r="E341" s="93">
        <v>0</v>
      </c>
    </row>
    <row r="342" spans="1:5" ht="12.75" x14ac:dyDescent="0.2">
      <c r="A342" s="96" t="s">
        <v>214</v>
      </c>
      <c r="B342" s="97">
        <v>3000</v>
      </c>
      <c r="C342" s="97">
        <v>3000</v>
      </c>
      <c r="D342" s="97">
        <v>2916.9</v>
      </c>
      <c r="E342" s="97">
        <v>97.23</v>
      </c>
    </row>
    <row r="343" spans="1:5" ht="12.75" x14ac:dyDescent="0.2">
      <c r="A343" s="65" t="s">
        <v>18</v>
      </c>
      <c r="B343" s="93">
        <v>3000</v>
      </c>
      <c r="C343" s="93">
        <v>3000</v>
      </c>
      <c r="D343" s="93">
        <v>2916.9</v>
      </c>
      <c r="E343" s="93">
        <v>97.23</v>
      </c>
    </row>
    <row r="344" spans="1:5" ht="12.75" x14ac:dyDescent="0.2">
      <c r="A344" s="65" t="s">
        <v>23</v>
      </c>
      <c r="B344" s="93">
        <v>3000</v>
      </c>
      <c r="C344" s="93">
        <v>3000</v>
      </c>
      <c r="D344" s="93">
        <v>2916.9</v>
      </c>
      <c r="E344" s="93">
        <v>97.23</v>
      </c>
    </row>
    <row r="345" spans="1:5" ht="12.75" x14ac:dyDescent="0.2">
      <c r="A345" s="65" t="s">
        <v>25</v>
      </c>
      <c r="B345" s="93">
        <v>3000</v>
      </c>
      <c r="C345" s="93">
        <v>3000</v>
      </c>
      <c r="D345" s="93">
        <v>2916.9</v>
      </c>
      <c r="E345" s="93">
        <v>97.23</v>
      </c>
    </row>
    <row r="346" spans="1:5" ht="12.75" x14ac:dyDescent="0.2">
      <c r="A346" s="95" t="s">
        <v>139</v>
      </c>
      <c r="B346" s="94">
        <v>3000</v>
      </c>
      <c r="C346" s="94">
        <v>3000</v>
      </c>
      <c r="D346" s="94">
        <v>2916.9</v>
      </c>
      <c r="E346" s="94">
        <v>97.23</v>
      </c>
    </row>
    <row r="347" spans="1:5" ht="15" x14ac:dyDescent="0.25">
      <c r="A347" s="160" t="s">
        <v>166</v>
      </c>
      <c r="B347" s="160">
        <v>105000</v>
      </c>
      <c r="C347" s="160">
        <v>105000</v>
      </c>
      <c r="D347" s="160">
        <v>32372.05</v>
      </c>
      <c r="E347" s="160">
        <v>30.83</v>
      </c>
    </row>
    <row r="348" spans="1:5" ht="12.75" x14ac:dyDescent="0.2">
      <c r="A348" s="172" t="s">
        <v>132</v>
      </c>
      <c r="B348" s="173">
        <v>0</v>
      </c>
      <c r="C348" s="173">
        <v>0</v>
      </c>
      <c r="D348" s="173">
        <v>0</v>
      </c>
      <c r="E348" s="173">
        <v>0</v>
      </c>
    </row>
    <row r="349" spans="1:5" ht="12.75" x14ac:dyDescent="0.2">
      <c r="A349" s="83" t="s">
        <v>13</v>
      </c>
      <c r="B349" s="92">
        <v>0</v>
      </c>
      <c r="C349" s="92">
        <v>0</v>
      </c>
      <c r="D349" s="92">
        <v>0</v>
      </c>
      <c r="E349" s="92">
        <v>0</v>
      </c>
    </row>
    <row r="350" spans="1:5" ht="12.75" x14ac:dyDescent="0.2">
      <c r="A350" s="65" t="s">
        <v>120</v>
      </c>
      <c r="B350" s="93">
        <v>0</v>
      </c>
      <c r="C350" s="93">
        <v>0</v>
      </c>
      <c r="D350" s="93">
        <v>0</v>
      </c>
      <c r="E350" s="93">
        <v>0</v>
      </c>
    </row>
    <row r="351" spans="1:5" ht="12.75" x14ac:dyDescent="0.2">
      <c r="A351" s="65" t="s">
        <v>14</v>
      </c>
      <c r="B351" s="93">
        <v>0</v>
      </c>
      <c r="C351" s="93">
        <v>0</v>
      </c>
      <c r="D351" s="93">
        <v>0</v>
      </c>
      <c r="E351" s="93">
        <v>0</v>
      </c>
    </row>
    <row r="352" spans="1:5" ht="12.75" x14ac:dyDescent="0.2">
      <c r="A352" s="65" t="s">
        <v>121</v>
      </c>
      <c r="B352" s="93">
        <v>0</v>
      </c>
      <c r="C352" s="93">
        <v>0</v>
      </c>
      <c r="D352" s="93">
        <v>0</v>
      </c>
      <c r="E352" s="93">
        <v>0</v>
      </c>
    </row>
    <row r="353" spans="1:5" ht="12.75" x14ac:dyDescent="0.2">
      <c r="A353" s="96" t="s">
        <v>208</v>
      </c>
      <c r="B353" s="97">
        <v>105000</v>
      </c>
      <c r="C353" s="97">
        <v>105000</v>
      </c>
      <c r="D353" s="97">
        <v>32372.05</v>
      </c>
      <c r="E353" s="97">
        <v>30.83</v>
      </c>
    </row>
    <row r="354" spans="1:5" ht="12.75" x14ac:dyDescent="0.2">
      <c r="A354" s="65" t="s">
        <v>18</v>
      </c>
      <c r="B354" s="93">
        <v>105000</v>
      </c>
      <c r="C354" s="93">
        <v>105000</v>
      </c>
      <c r="D354" s="93">
        <v>32372.05</v>
      </c>
      <c r="E354" s="93">
        <v>30.83</v>
      </c>
    </row>
    <row r="355" spans="1:5" ht="12.75" x14ac:dyDescent="0.2">
      <c r="A355" s="65" t="s">
        <v>23</v>
      </c>
      <c r="B355" s="93">
        <v>105000</v>
      </c>
      <c r="C355" s="93">
        <v>105000</v>
      </c>
      <c r="D355" s="93">
        <v>32372.05</v>
      </c>
      <c r="E355" s="93">
        <v>30.83</v>
      </c>
    </row>
    <row r="356" spans="1:5" ht="12.75" x14ac:dyDescent="0.2">
      <c r="A356" s="65" t="s">
        <v>25</v>
      </c>
      <c r="B356" s="93">
        <v>105000</v>
      </c>
      <c r="C356" s="93">
        <v>105000</v>
      </c>
      <c r="D356" s="93">
        <v>32372.05</v>
      </c>
      <c r="E356" s="93">
        <v>30.83</v>
      </c>
    </row>
    <row r="357" spans="1:5" ht="12.75" x14ac:dyDescent="0.2">
      <c r="A357" s="95" t="s">
        <v>139</v>
      </c>
      <c r="B357" s="94">
        <v>105000</v>
      </c>
      <c r="C357" s="94">
        <v>105000</v>
      </c>
      <c r="D357" s="94">
        <v>32372.05</v>
      </c>
      <c r="E357" s="94">
        <v>30.83</v>
      </c>
    </row>
    <row r="358" spans="1:5" ht="15" x14ac:dyDescent="0.25">
      <c r="A358" s="160" t="s">
        <v>167</v>
      </c>
      <c r="B358" s="165">
        <v>30000</v>
      </c>
      <c r="C358" s="165">
        <v>30000</v>
      </c>
      <c r="D358" s="165">
        <v>5969.08</v>
      </c>
      <c r="E358" s="160">
        <v>19.899999999999999</v>
      </c>
    </row>
    <row r="359" spans="1:5" ht="12.75" x14ac:dyDescent="0.2">
      <c r="A359" s="83" t="s">
        <v>204</v>
      </c>
      <c r="B359" s="92">
        <v>30000</v>
      </c>
      <c r="C359" s="92">
        <v>30000</v>
      </c>
      <c r="D359" s="92">
        <v>5969.08</v>
      </c>
      <c r="E359" s="92">
        <v>19.899999999999999</v>
      </c>
    </row>
    <row r="360" spans="1:5" ht="12.75" x14ac:dyDescent="0.2">
      <c r="A360" s="65" t="s">
        <v>49</v>
      </c>
      <c r="B360" s="93">
        <v>30000</v>
      </c>
      <c r="C360" s="93">
        <v>30000</v>
      </c>
      <c r="D360" s="93">
        <v>5969.08</v>
      </c>
      <c r="E360" s="93">
        <v>19.899999999999999</v>
      </c>
    </row>
    <row r="361" spans="1:5" ht="12.75" x14ac:dyDescent="0.2">
      <c r="A361" s="65" t="s">
        <v>50</v>
      </c>
      <c r="B361" s="93">
        <v>28000</v>
      </c>
      <c r="C361" s="93">
        <v>28000</v>
      </c>
      <c r="D361" s="93">
        <v>5969.08</v>
      </c>
      <c r="E361" s="93">
        <v>21.32</v>
      </c>
    </row>
    <row r="362" spans="1:5" ht="12.75" x14ac:dyDescent="0.2">
      <c r="A362" s="65" t="s">
        <v>51</v>
      </c>
      <c r="B362" s="93">
        <v>20000</v>
      </c>
      <c r="C362" s="93">
        <v>20000</v>
      </c>
      <c r="D362" s="93">
        <v>4660.33</v>
      </c>
      <c r="E362" s="93">
        <v>23.3</v>
      </c>
    </row>
    <row r="363" spans="1:5" ht="12.75" x14ac:dyDescent="0.2">
      <c r="A363" s="65" t="s">
        <v>168</v>
      </c>
      <c r="B363" s="93">
        <v>10000</v>
      </c>
      <c r="C363" s="93">
        <v>10000</v>
      </c>
      <c r="D363" s="93">
        <v>618.75</v>
      </c>
      <c r="E363" s="93">
        <v>6.19</v>
      </c>
    </row>
    <row r="364" spans="1:5" ht="12.75" x14ac:dyDescent="0.2">
      <c r="A364" s="65" t="s">
        <v>169</v>
      </c>
      <c r="B364" s="93">
        <v>10000</v>
      </c>
      <c r="C364" s="93">
        <v>10000</v>
      </c>
      <c r="D364" s="93">
        <v>4041.58</v>
      </c>
      <c r="E364" s="93">
        <v>40.42</v>
      </c>
    </row>
    <row r="365" spans="1:5" ht="12.75" x14ac:dyDescent="0.2">
      <c r="A365" s="65" t="s">
        <v>170</v>
      </c>
      <c r="B365" s="93">
        <v>4000</v>
      </c>
      <c r="C365" s="93">
        <v>4000</v>
      </c>
      <c r="D365" s="93">
        <v>0</v>
      </c>
      <c r="E365" s="93">
        <v>0</v>
      </c>
    </row>
    <row r="366" spans="1:5" ht="12.75" x14ac:dyDescent="0.2">
      <c r="A366" s="65" t="s">
        <v>171</v>
      </c>
      <c r="B366" s="93">
        <v>4000</v>
      </c>
      <c r="C366" s="93">
        <v>4000</v>
      </c>
      <c r="D366" s="93">
        <v>0</v>
      </c>
      <c r="E366" s="93">
        <v>0</v>
      </c>
    </row>
    <row r="367" spans="1:5" ht="12.75" x14ac:dyDescent="0.2">
      <c r="A367" s="65" t="s">
        <v>172</v>
      </c>
      <c r="B367" s="93">
        <v>4000</v>
      </c>
      <c r="C367" s="93">
        <v>4000</v>
      </c>
      <c r="D367" s="93">
        <v>1308.75</v>
      </c>
      <c r="E367" s="93">
        <v>32.72</v>
      </c>
    </row>
    <row r="368" spans="1:5" ht="12.75" x14ac:dyDescent="0.2">
      <c r="A368" s="65" t="s">
        <v>173</v>
      </c>
      <c r="B368" s="93">
        <v>4000</v>
      </c>
      <c r="C368" s="93">
        <v>4000</v>
      </c>
      <c r="D368" s="93">
        <v>1308.75</v>
      </c>
      <c r="E368" s="93">
        <v>32.72</v>
      </c>
    </row>
    <row r="369" spans="1:5" ht="12.75" x14ac:dyDescent="0.2">
      <c r="A369" s="65" t="s">
        <v>53</v>
      </c>
      <c r="B369" s="93">
        <v>2000</v>
      </c>
      <c r="C369" s="93">
        <v>2000</v>
      </c>
      <c r="D369" s="93">
        <v>0</v>
      </c>
      <c r="E369" s="93">
        <v>0</v>
      </c>
    </row>
    <row r="370" spans="1:5" ht="12.75" x14ac:dyDescent="0.2">
      <c r="A370" s="65" t="s">
        <v>163</v>
      </c>
      <c r="B370" s="93">
        <v>2000</v>
      </c>
      <c r="C370" s="93">
        <v>2000</v>
      </c>
      <c r="D370" s="93">
        <v>0</v>
      </c>
      <c r="E370" s="93">
        <v>0</v>
      </c>
    </row>
    <row r="371" spans="1:5" ht="12.75" x14ac:dyDescent="0.2">
      <c r="A371" s="65" t="s">
        <v>164</v>
      </c>
      <c r="B371" s="93">
        <v>2000</v>
      </c>
      <c r="C371" s="93">
        <v>2000</v>
      </c>
      <c r="D371" s="93">
        <v>0</v>
      </c>
      <c r="E371" s="93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Naslovna</vt:lpstr>
      <vt:lpstr>Sažetak</vt:lpstr>
      <vt:lpstr>Prihodi i rashodi-po ek.klasif.</vt:lpstr>
      <vt:lpstr>Prihodi i rashodi -izvori fin.</vt:lpstr>
      <vt:lpstr>Rashodi prema funk.klas.</vt:lpstr>
      <vt:lpstr>Račun financiranja</vt:lpstr>
      <vt:lpstr>Račun financiranja prema izvori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2025-07-15T08:52:53Z</cp:lastPrinted>
  <dcterms:created xsi:type="dcterms:W3CDTF">2022-02-23T11:39:51Z</dcterms:created>
  <dcterms:modified xsi:type="dcterms:W3CDTF">2026-07-20T09:34:50Z</dcterms:modified>
</cp:coreProperties>
</file>